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7650" activeTab="0"/>
  </bookViews>
  <sheets>
    <sheet name="Aktif" sheetId="1" r:id="rId1"/>
    <sheet name="Pasif" sheetId="2" r:id="rId2"/>
    <sheet name="Nazım" sheetId="3" r:id="rId3"/>
    <sheet name="PL" sheetId="4" r:id="rId4"/>
    <sheet name="kzdkg" sheetId="5" r:id="rId5"/>
    <sheet name="Equity" sheetId="6" r:id="rId6"/>
    <sheet name="Cash flow" sheetId="7" r:id="rId7"/>
  </sheets>
  <definedNames>
    <definedName name="_xlnm.Print_Area" localSheetId="0">'Aktif'!$A$1:$J$69</definedName>
    <definedName name="_xlnm.Print_Area" localSheetId="6">'Cash flow'!$A$1:$F$70</definedName>
    <definedName name="_xlnm.Print_Area" localSheetId="5">'Equity'!$A$1:$X$64</definedName>
    <definedName name="_xlnm.Print_Area" localSheetId="4">'kzdkg'!$A$1:$F$29</definedName>
    <definedName name="_xlnm.Print_Area" localSheetId="2">'Nazım'!$A$1:$J$37</definedName>
    <definedName name="_xlnm.Print_Area" localSheetId="1">'Pasif'!$A$1:$J$63</definedName>
    <definedName name="_xlnm.Print_Area" localSheetId="3">'PL'!$A$1:$J$99</definedName>
  </definedNames>
  <calcPr calcMode="manual" fullCalcOnLoad="1"/>
</workbook>
</file>

<file path=xl/sharedStrings.xml><?xml version="1.0" encoding="utf-8"?>
<sst xmlns="http://schemas.openxmlformats.org/spreadsheetml/2006/main" count="731" uniqueCount="508">
  <si>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</si>
  <si>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</si>
  <si>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</si>
  <si>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</si>
  <si>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</si>
  <si>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</si>
  <si>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</si>
  <si>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</si>
  <si>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</si>
  <si>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</si>
  <si>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</si>
  <si>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</si>
  <si>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</si>
  <si>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</si>
  <si>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</si>
  <si>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</si>
  <si>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</si>
  <si>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</si>
  <si>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</si>
  <si>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</si>
  <si>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</si>
  <si>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</si>
  <si>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</si>
  <si>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</si>
  <si>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</si>
  <si>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</si>
  <si>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</si>
  <si>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</si>
  <si>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</si>
  <si>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</si>
  <si>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NAKİT AKIŞ TABLOSU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</si>
  <si>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</si>
  <si>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</si>
  <si>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</si>
  <si>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</si>
  <si>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</si>
  <si>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</si>
  <si>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</si>
  <si>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</si>
  <si>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</si>
  <si>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</si>
  <si>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</si>
  <si>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</si>
  <si>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</si>
  <si>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</si>
  <si>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</si>
  <si>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</si>
  <si>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</si>
  <si>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</si>
  <si>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</si>
  <si>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</si>
  <si>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</si>
  <si>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</si>
  <si>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</si>
  <si>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</si>
  <si>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</si>
  <si>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</si>
  <si>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</si>
  <si>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</si>
  <si>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</si>
  <si>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</si>
  <si>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</si>
  <si>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</si>
  <si>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</si>
  <si>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</si>
  <si>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</si>
  <si>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Hisse Senedi </t>
  </si>
  <si>
    <t xml:space="preserve">Statü </t>
  </si>
  <si>
    <t>Olağanüstü</t>
  </si>
  <si>
    <t>Geçmiş Dönem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</si>
  <si>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</si>
  <si>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</si>
  <si>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</si>
  <si>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</si>
  <si>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</si>
  <si>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</si>
  <si>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</si>
  <si>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</si>
  <si>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</si>
  <si>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</si>
  <si>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</si>
  <si>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</si>
  <si>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</si>
  <si>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</si>
  <si>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</si>
  <si>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</si>
  <si>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</si>
  <si>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</si>
  <si>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</si>
  <si>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</si>
  <si>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</si>
  <si>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</si>
  <si>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</si>
  <si>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</si>
  <si>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</si>
  <si>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</si>
  <si>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</si>
  <si>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</si>
  <si>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</si>
  <si>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</si>
  <si>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</si>
  <si>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</si>
  <si>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</si>
  <si>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</si>
  <si>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</si>
  <si>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</si>
  <si>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</si>
  <si>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</si>
  <si>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</si>
  <si>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</si>
  <si>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</si>
  <si>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</si>
  <si>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</si>
  <si>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</si>
  <si>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</si>
  <si>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</si>
  <si>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</si>
  <si>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</si>
  <si>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</si>
  <si>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</si>
  <si>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</si>
  <si>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</si>
  <si>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</si>
  <si>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Şerefiye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</si>
  <si>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</si>
  <si>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</si>
  <si>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</si>
  <si>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</si>
  <si>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</si>
  <si>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</si>
  <si>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</si>
  <si>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</si>
  <si>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</si>
  <si>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</si>
  <si>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</si>
  <si>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</si>
  <si>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</si>
  <si>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</si>
  <si>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</si>
  <si>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</si>
  <si>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</si>
  <si>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</si>
  <si>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</si>
  <si>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</si>
  <si>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</si>
  <si>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</si>
  <si>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</si>
  <si>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</si>
  <si>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</si>
  <si>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</si>
  <si>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</si>
  <si>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</si>
  <si>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</si>
  <si>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</si>
  <si>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</si>
  <si>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Yeniden Yapılanma Karşılığı</t>
  </si>
  <si>
    <t>Çalışan Hakları Yükümlülüğü Karşılığı</t>
  </si>
  <si>
    <t>Diğer Karşılıklar</t>
  </si>
  <si>
    <t>ERTELENMİŞ VERGİ BORCU</t>
  </si>
  <si>
    <t>11.1</t>
  </si>
  <si>
    <t>11.2</t>
  </si>
  <si>
    <t>SERMAYE BENZERİ KREDİLER</t>
  </si>
  <si>
    <t>ÖZKAYNAKLAR</t>
  </si>
  <si>
    <t>13.1</t>
  </si>
  <si>
    <t>Ödenmiş Sermaye</t>
  </si>
  <si>
    <t>13.2</t>
  </si>
  <si>
    <t>Sermaye Yedekleri</t>
  </si>
  <si>
    <t>Hisse Senedi İhraç Primleri</t>
  </si>
  <si>
    <t>Hisse Senedi İptal Kârları</t>
  </si>
  <si>
    <t>Diğer Sermaye Yedekleri</t>
  </si>
  <si>
    <t>13.3</t>
  </si>
  <si>
    <t>Kâr Yedekleri</t>
  </si>
  <si>
    <t>Yasal Yedekler</t>
  </si>
  <si>
    <t>Statü Yedekleri</t>
  </si>
  <si>
    <t>Olağanüstü Yedekler</t>
  </si>
  <si>
    <t>Diğer Kâr Yedekleri</t>
  </si>
  <si>
    <t>Kâr veya Zarar</t>
  </si>
  <si>
    <t>Geçmiş Yıllar Kâr veya Zararı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</si>
  <si>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</si>
  <si>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</si>
  <si>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</si>
  <si>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</si>
  <si>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</si>
  <si>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</si>
  <si>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</si>
  <si>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</si>
  <si>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</si>
  <si>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</si>
  <si>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</si>
  <si>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</si>
  <si>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</si>
  <si>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</si>
  <si>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</si>
  <si>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</si>
  <si>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</si>
  <si>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</si>
  <si>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</si>
  <si>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</si>
  <si>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</si>
  <si>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Alım Satım Amaçlı Finansal Varlıklardan</t>
  </si>
  <si>
    <t xml:space="preserve">Satılmaya Hazır Finansal Varlıklardan </t>
  </si>
  <si>
    <t>Vadeye Kadar Elde Tutulacak Yatırımlardan</t>
  </si>
  <si>
    <t>Temettü Gelirleri</t>
  </si>
  <si>
    <t>3.5</t>
  </si>
  <si>
    <t>Sermaye Piyasası İşlemleri Kârı</t>
  </si>
  <si>
    <t>Türev Finansal İşlemlerden</t>
  </si>
  <si>
    <t>3.6</t>
  </si>
  <si>
    <t>Kambiyo İşlemleri Kârı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</si>
  <si>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</si>
  <si>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</si>
  <si>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</si>
  <si>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</si>
  <si>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</si>
  <si>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</si>
  <si>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</si>
  <si>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</si>
  <si>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</si>
  <si>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</si>
  <si>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</si>
  <si>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</si>
  <si>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</si>
  <si>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</si>
  <si>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</si>
  <si>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</si>
  <si>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</si>
  <si>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</si>
  <si>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</si>
  <si>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</si>
  <si>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</si>
  <si>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</si>
  <si>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</si>
  <si>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</si>
  <si>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</si>
  <si>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</si>
  <si>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</si>
  <si>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</si>
  <si>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</si>
  <si>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</si>
  <si>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</si>
  <si>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</si>
  <si>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</si>
  <si>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</si>
  <si>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</si>
  <si>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</si>
  <si>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>Sermaye</t>
  </si>
  <si>
    <t>İhraç Primleri</t>
  </si>
  <si>
    <t>İptal Kârları</t>
  </si>
  <si>
    <t>Yedekleri</t>
  </si>
  <si>
    <t>Kârı / (Zararı)</t>
  </si>
  <si>
    <t>Özkaynak</t>
  </si>
  <si>
    <t>5.1</t>
  </si>
  <si>
    <t>5.2</t>
  </si>
  <si>
    <t>Nakden Gerçekleştirilen Sermaye Artırımı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</si>
  <si>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</si>
  <si>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</si>
  <si>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</si>
  <si>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</si>
  <si>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</si>
  <si>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</si>
  <si>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</si>
  <si>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>17.1</t>
  </si>
  <si>
    <t>17.2</t>
  </si>
  <si>
    <t>Notlar</t>
  </si>
  <si>
    <t>Bağımsız Denetimden Geçmiş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</si>
  <si>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</si>
  <si>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</si>
  <si>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</si>
  <si>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</si>
  <si>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</si>
  <si>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</si>
  <si>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</si>
  <si>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</si>
  <si>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</si>
  <si>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</si>
  <si>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</si>
  <si>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</si>
  <si>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</si>
  <si>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</si>
  <si>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</si>
  <si>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</si>
  <si>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</si>
  <si>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</si>
  <si>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</si>
  <si>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</si>
  <si>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</si>
  <si>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</si>
  <si>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</si>
  <si>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</si>
  <si>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</si>
  <si>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</si>
  <si>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</si>
  <si>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TAKİPTEKİ ALACAKLARA İLİŞKİN ÖZEL KARŞILIKLAR (-)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</si>
  <si>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</si>
  <si>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</si>
  <si>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</si>
  <si>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</si>
  <si>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</si>
  <si>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</si>
  <si>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</si>
  <si>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</si>
  <si>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</si>
  <si>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</si>
  <si>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</si>
  <si>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</si>
  <si>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</si>
  <si>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</si>
  <si>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</si>
  <si>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</si>
  <si>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</si>
  <si>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</si>
  <si>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</si>
  <si>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</si>
  <si>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</si>
  <si>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</si>
  <si>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</si>
  <si>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</si>
  <si>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</si>
  <si>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</si>
  <si>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</si>
  <si>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</si>
  <si>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</si>
  <si>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>Nakit ve Nakde Eşdeğer Varlıklardaki Net Artış/Azalış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</si>
  <si>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</si>
  <si>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</si>
  <si>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 xml:space="preserve">Kontrol : </t>
  </si>
  <si>
    <t>TMS 8 Uyarınca Yapılan Düzeltmeler</t>
  </si>
  <si>
    <t>Muhasebe Politikasında Yapılan Değişikliklerin Etkisi</t>
  </si>
  <si>
    <t>XIX.</t>
  </si>
  <si>
    <t>CARİ DÖNEM</t>
  </si>
  <si>
    <t>Bağımsız Denetimden Geçmemiş</t>
  </si>
  <si>
    <t xml:space="preserve"> 31 Aralık 2013</t>
  </si>
  <si>
    <t>1.3</t>
  </si>
  <si>
    <t>1.4</t>
  </si>
  <si>
    <t>1.5</t>
  </si>
  <si>
    <t>PEŞİN ÖDENMİŞ GİDERLER</t>
  </si>
  <si>
    <t>CARİ DÖNEM VERGİ VARLIĞI</t>
  </si>
  <si>
    <t>IXX.</t>
  </si>
  <si>
    <t>ERTELENMİŞ GELİRLER</t>
  </si>
  <si>
    <t>CARİ DÖNEM VERGİ BORCU</t>
  </si>
  <si>
    <t>15.1</t>
  </si>
  <si>
    <t>15.2</t>
  </si>
  <si>
    <t>Kar veya Zararda Yeniden Sınıflandırılmayacak Birikmiş Diğer Kapsamlı Gelirler veya Giderler</t>
  </si>
  <si>
    <t>Kar veya Zararda Yeniden Sınıflandırılacak Birikmiş Diğer Kapsamlı Gelirler veya Giderler</t>
  </si>
  <si>
    <t xml:space="preserve">DİĞER BORÇLAR  </t>
  </si>
  <si>
    <t>FİNANSMAN KREDİLERİ</t>
  </si>
  <si>
    <t>Tüketici Kredileri</t>
  </si>
  <si>
    <t>Kredi Kartları</t>
  </si>
  <si>
    <t>Taksitli Ticari Krediler</t>
  </si>
  <si>
    <t>KİRALAMA İŞLEMLERİ</t>
  </si>
  <si>
    <t>Kiralama İşlemlerindan Alacaklar</t>
  </si>
  <si>
    <t>8.1.1</t>
  </si>
  <si>
    <t>Finansal Kiralama Alacakları</t>
  </si>
  <si>
    <t>8.1.2</t>
  </si>
  <si>
    <t>Faaliyet Kiralaması Alacakları</t>
  </si>
  <si>
    <t>8.1.3</t>
  </si>
  <si>
    <t>Kiralama Konusu Yapılmakta Olan Yatırımlar</t>
  </si>
  <si>
    <t>Kiralama İşlemleri İçin Verilen Avanslar</t>
  </si>
  <si>
    <t>DİĞER ALACAKLAR</t>
  </si>
  <si>
    <t>10.1</t>
  </si>
  <si>
    <t xml:space="preserve">Takipteki Finansman Kredileri </t>
  </si>
  <si>
    <t>Takipteki Kiralama İşlemlerinden Alacaklar</t>
  </si>
  <si>
    <t>10.2</t>
  </si>
  <si>
    <t>Özel Karşılıklar (-)</t>
  </si>
  <si>
    <t>RİSKTEN KORUNMA AMAÇLI TÜREV FİNANSAL VARLIKLAR</t>
  </si>
  <si>
    <t>XX.</t>
  </si>
  <si>
    <t>XXI.</t>
  </si>
  <si>
    <t>XXII.</t>
  </si>
  <si>
    <t>22.1</t>
  </si>
  <si>
    <t>22.2</t>
  </si>
  <si>
    <t xml:space="preserve">KİRALAMA İŞLEMLERİNDEN BORÇLAR </t>
  </si>
  <si>
    <t>Finansal Kiralama Borçları</t>
  </si>
  <si>
    <t>Faaliyet Kiralaması Borçları</t>
  </si>
  <si>
    <t>Ertelenmiş Finansal Kiralama Giderleri ( - )</t>
  </si>
  <si>
    <t>5.3</t>
  </si>
  <si>
    <t xml:space="preserve">X. </t>
  </si>
  <si>
    <t>10.3</t>
  </si>
  <si>
    <t>ARA TOPLAM</t>
  </si>
  <si>
    <t>16.2.1</t>
  </si>
  <si>
    <t>16.2.2</t>
  </si>
  <si>
    <t>16.2.3</t>
  </si>
  <si>
    <t>16.4</t>
  </si>
  <si>
    <t>16.5</t>
  </si>
  <si>
    <t>16.5.1</t>
  </si>
  <si>
    <t>16.5.2</t>
  </si>
  <si>
    <t>16.5.3</t>
  </si>
  <si>
    <t>16.5.4</t>
  </si>
  <si>
    <t>16.6</t>
  </si>
  <si>
    <t>16.6.1</t>
  </si>
  <si>
    <t>16.6.2</t>
  </si>
  <si>
    <t>DÖNEM KARI/ZARARI</t>
  </si>
  <si>
    <t>DİĞER KAPSAMLI GELİRLER</t>
  </si>
  <si>
    <t>Kar veya Zararda Yeniden Sınıflandırılmayacaklar</t>
  </si>
  <si>
    <t>2.1.1</t>
  </si>
  <si>
    <t>Maddi Duran Varlıklar Yeniden Değerleme Artışları/Azalışları</t>
  </si>
  <si>
    <t>2.1.2</t>
  </si>
  <si>
    <t>Maddi Olmayan Duran Varlıklar Yeniden Değerleme Artışları/Azalışları</t>
  </si>
  <si>
    <t>2.1.3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</si>
  <si>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</si>
  <si>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</si>
  <si>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</si>
  <si>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</si>
  <si>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</si>
  <si>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2.1.5.1</t>
  </si>
  <si>
    <t>Dönem Vergi Gideri/Geliri</t>
  </si>
  <si>
    <t>2.1.5.2</t>
  </si>
  <si>
    <t>Ertelenmiş Vergi Gideri/Geliri</t>
  </si>
  <si>
    <t>Kâr veya Zararda Yeniden Sınıflandırılacaklar</t>
  </si>
  <si>
    <t>2.2.1</t>
  </si>
  <si>
    <t>Yabancı Para Çevirim Farkları</t>
  </si>
  <si>
    <t>2.2.2</t>
  </si>
  <si>
    <t>Satılmaya Hazır Finansal Varlıkların Yeniden Değerleme ve/veya Sınıflandırma Gelirleri/Giderleri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</si>
  <si>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</si>
  <si>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</si>
  <si>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</si>
  <si>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</si>
  <si>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</si>
  <si>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</si>
  <si>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</si>
  <si>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</si>
  <si>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2.2.6.1</t>
  </si>
  <si>
    <t>2.2.6.2</t>
  </si>
  <si>
    <t>TOPLAM KAPSAMLI GELİR (I+II)</t>
  </si>
  <si>
    <t>KAR VEYA ZARAR VE DİĞER KAPSAMLI GELİR TABLOSU</t>
  </si>
  <si>
    <t>Ödenen Faizler/Kiralama Giderleri</t>
  </si>
  <si>
    <t>YATIRIM FAALİYETLERİNDEN KAYNAKLANAN NAKİT AKIŞLARI</t>
  </si>
  <si>
    <t>ÖZKAYNAK KALEMLERİNDEKİ DEĞİŞİKLİKLER</t>
  </si>
  <si>
    <t xml:space="preserve">Kâr veya Zararda Yeniden Sınıflandırılmayacak </t>
  </si>
  <si>
    <t xml:space="preserve">Kâr veya Zararda Yeniden Sınıflandırılacak </t>
  </si>
  <si>
    <t>Birikmiş Diğer Kapsamlı Gelirler ve Giderler</t>
  </si>
  <si>
    <t>Diğer Sermaye</t>
  </si>
  <si>
    <t>Kar</t>
  </si>
  <si>
    <t xml:space="preserve">Yasal </t>
  </si>
  <si>
    <t>Diğer Kar</t>
  </si>
  <si>
    <t xml:space="preserve">Dönem </t>
  </si>
  <si>
    <t xml:space="preserve">Dönem Net  </t>
  </si>
  <si>
    <t>Yedekler</t>
  </si>
  <si>
    <t>Kar veya Zararı</t>
  </si>
  <si>
    <t xml:space="preserve">ÖNCEKİ DÖNEM </t>
  </si>
  <si>
    <t>Dönem Başı Bakiyesi</t>
  </si>
  <si>
    <t xml:space="preserve">Hataların Düzeltilmesinin Etkisi </t>
  </si>
  <si>
    <t>Yeni Bakiye (I+II)</t>
  </si>
  <si>
    <t>Toplam Kapsamlı Gelir</t>
  </si>
  <si>
    <t>İç Kaynaklardan Gerçekleştirilen Sermaye Artırımı</t>
  </si>
  <si>
    <t>Diğer Değişiklikler Nedemiyle Artış /Azalış</t>
  </si>
  <si>
    <t>12.1</t>
  </si>
  <si>
    <t>12.2</t>
  </si>
  <si>
    <t>12.3</t>
  </si>
  <si>
    <t xml:space="preserve">Önceki Dönem Sonu Bakiyesi </t>
  </si>
  <si>
    <t>1, Duran varlıklar birikmiş yeniden değerleme artışları/azalışları,</t>
  </si>
  <si>
    <t>2, Tanımlanmış fayda planlarının birikmiş yeniden ölçüm kazançları/kayıpları,</t>
  </si>
  <si>
    <t>3, Diğer (Özkaynak yöntemiyle değerlenen yatırımların diğer kapsamlı gelirinden kâr/zararda sınıflandırılmayacak payları ile diğer kâr veya zarar olarak yeniden sınıflandırılmayacak diğer kapsamlı gelir unsurlarının birikmiş tutarları)</t>
  </si>
  <si>
    <t>4, Yabancı para çevirim farkları,</t>
  </si>
  <si>
    <t>5, Satılmaya hazır finansal varlıkların birikmiş yeniden değerleme ve/veya sınıflandırma kazançları/kayıpları,</t>
  </si>
  <si>
    <t>6, Diğer (Nakit akış riskinden korunma kazançları/kayıpları, Özkaynak yöntemiyle değerlenen yatırımların diğer kapsamlı gelirinden kâr/zararda sınıflandırılacak payları ve diğer kâr veya zarar olarak yeniden sınıflandırılacak diğer kapsamlı gelir unsurlarının birikmiş tutarları)</t>
  </si>
  <si>
    <t>ifade eder.</t>
  </si>
  <si>
    <t>KAR VEYA ZARAR TABLOSU</t>
  </si>
  <si>
    <t>FİNANSMAN KREDİLERİNDEN GELİRLER</t>
  </si>
  <si>
    <t>Finansman Kredilerinden Alınan Faizler</t>
  </si>
  <si>
    <t>Finansman Kredilerinden Alınan Ücret ve Komisyonlar</t>
  </si>
  <si>
    <t>KİRALAMA GELİRLERİ</t>
  </si>
  <si>
    <t>Finansal Kiralama Gelirleri</t>
  </si>
  <si>
    <t>1.6</t>
  </si>
  <si>
    <t>Faaliyet Kiralaması Gelirleri</t>
  </si>
  <si>
    <t>1.7</t>
  </si>
  <si>
    <t>Kiralama İşlemlerinden Alınan Ücret ve Komisyonlar</t>
  </si>
  <si>
    <t>BRÜT K/Z (I+II)</t>
  </si>
  <si>
    <t>BRÜT FAALİYET K/Z (III+IV)</t>
  </si>
  <si>
    <t>6.3.1</t>
  </si>
  <si>
    <t>6.3.2</t>
  </si>
  <si>
    <t>6.3.3</t>
  </si>
  <si>
    <t>6.3.4</t>
  </si>
  <si>
    <t>6.5.1</t>
  </si>
  <si>
    <t>6.5.2</t>
  </si>
  <si>
    <t>6.6</t>
  </si>
  <si>
    <t>6.7</t>
  </si>
  <si>
    <t>8.2.1</t>
  </si>
  <si>
    <t>8.2.2</t>
  </si>
  <si>
    <t>8.2.3</t>
  </si>
  <si>
    <t>8.2.4</t>
  </si>
  <si>
    <t>8.2.5</t>
  </si>
  <si>
    <t>8.4</t>
  </si>
  <si>
    <t>8.5</t>
  </si>
  <si>
    <t>15.3</t>
  </si>
  <si>
    <t>18.1</t>
  </si>
  <si>
    <t>18.2</t>
  </si>
  <si>
    <t>18.3</t>
  </si>
  <si>
    <t>ÖZKAYNAKLAR DEĞİŞİM TABLOSU</t>
  </si>
  <si>
    <t>Diğer Değişiklikler Nedeniyle Artış /Azalış</t>
  </si>
  <si>
    <t>Bağımsız Sınırlı Denetimden Geçmemiş</t>
  </si>
  <si>
    <t>BİN ADET HİSSE BAŞINA KAZANÇ (KURUŞ)</t>
  </si>
  <si>
    <t>BİN TÜRK LİRASI</t>
  </si>
  <si>
    <t>27.1</t>
  </si>
  <si>
    <t>27.2</t>
  </si>
  <si>
    <t>27.3</t>
  </si>
  <si>
    <t>27.4</t>
  </si>
  <si>
    <t>27.5</t>
  </si>
  <si>
    <t>GARANTİ FAKTORİNG A.Ş.</t>
  </si>
  <si>
    <t xml:space="preserve"> 30 Eylül 2014</t>
  </si>
  <si>
    <t>30 EYLÜL 2014 TARİHİ İTİBARIYLA FİNANSAL DURUM TABLOSU</t>
  </si>
  <si>
    <t>30 EYLÜL 2014 TARİHİ İTİBARIYLA NAZIM HESAPLAR TABLOSU</t>
  </si>
  <si>
    <t>30 EYLÜL 2014 TARİHİNDE SONA EREN HESAP DÖNEMİNE AİT</t>
  </si>
  <si>
    <t>1 Ocak - 30 Eylül 2014</t>
  </si>
  <si>
    <t>1 Temmuz - 30 Eylül 2014</t>
  </si>
  <si>
    <t>1 Ocak - 30 Eylül 2013</t>
  </si>
  <si>
    <t>1 Temmuz - 30 Eylül 2013</t>
  </si>
  <si>
    <t>Dönem Sonu Bakiyesi (30 Eylül 2013) (III+IV+…...+XI+XII)</t>
  </si>
  <si>
    <t>Dönem Sonu Bakiyesi (30 Eylül 2014) (III+IV+…...+XI+XII)</t>
  </si>
  <si>
    <t>(Bağımsız Denetimden Geçmemiş)</t>
  </si>
</sst>
</file>

<file path=xl/styles.xml><?xml version="1.0" encoding="utf-8"?>
<styleSheet xmlns="http://schemas.openxmlformats.org/spreadsheetml/2006/main">
  <numFmts count="10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.00;[Red]\-#,##0.00"/>
    <numFmt numFmtId="166" formatCode="#,###;\(#,###\);\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0"/>
    <numFmt numFmtId="172" formatCode="#,##0.0"/>
    <numFmt numFmtId="173" formatCode="dd\ mmmm\ yyyy"/>
    <numFmt numFmtId="174" formatCode="[$-41F]d\ mmmm\ yyyy;@"/>
    <numFmt numFmtId="175" formatCode="_-* #,##0\ _Y_T_L_-;\-* #,##0\ _Y_T_L_-;_-* &quot;-&quot;\ _Y_T_L_-;_-@_-"/>
    <numFmt numFmtId="176" formatCode="#,##0.0;[Red]\-#,##0.0"/>
    <numFmt numFmtId="177" formatCode="_-* #,##0.00_-;\-* #,##0.00_-;_-* &quot;-&quot;??_-;_-@_-"/>
    <numFmt numFmtId="178" formatCode="_(* #,##0.000_);_(* \(#,##0.000\);_(* &quot;-&quot;??_);_(@_)"/>
    <numFmt numFmtId="179" formatCode="#,##0.00\ \ ;"/>
    <numFmt numFmtId="180" formatCode="#,##0.\9\5\ \ ;"/>
    <numFmt numFmtId="181" formatCode="#,##0.\9\9\ \ ;"/>
    <numFmt numFmtId="182" formatCode="_-* #,##0.00_$_-;\-* #,##0.00_$_-;_-* &quot;-&quot;??_$_-;_-@_-"/>
    <numFmt numFmtId="183" formatCode="_ * #,##0\ _T_L_ ;_ * #,##0\ _T_L_ ;_ * &quot;-&quot;\ _T_L_ ;_ @_ "/>
    <numFmt numFmtId="184" formatCode="_-* #,##0_-;\-* #,##0_-;_-* &quot;-&quot;_-;_-@_-"/>
    <numFmt numFmtId="185" formatCode="_-* #,##0_?_._-;\-* #,##0_?_._-;_-* &quot;-&quot;_?_._-;_-@_-"/>
    <numFmt numFmtId="186" formatCode="_-* #,##0_$_-;\-* #,##0_$_-;_-* &quot;-&quot;_$_-;_-@_-"/>
    <numFmt numFmtId="187" formatCode="_ * #,##0.00\ _T_L_ ;_ * #,##0.00\ _T_L_ ;_ * &quot;-&quot;??\ _T_L_ ;_ @_ "/>
    <numFmt numFmtId="188" formatCode="d/m/yy"/>
    <numFmt numFmtId="189" formatCode="#"/>
    <numFmt numFmtId="190" formatCode="_-* #,##0\ _$_-;\-* #,##0\ _$_-;_-* &quot;-&quot;\ _$_-;_-@_-"/>
    <numFmt numFmtId="191" formatCode="_-* #,##0.00_?_._-;\-* #,##0.00_?_._-;_-* &quot;-&quot;??_?_._-;_-@_-"/>
    <numFmt numFmtId="192" formatCode="_-* #,##0\ _F_-;\-* #,##0\ _F_-;_-* &quot;-&quot;\ _F_-;_-@_-"/>
    <numFmt numFmtId="193" formatCode="&quot;TL&quot;#,##0.00;[Red]\-&quot;TL&quot;#,##0.00"/>
    <numFmt numFmtId="194" formatCode="#,##0&quot;?.&quot;;\-#,##0&quot;?.&quot;"/>
    <numFmt numFmtId="195" formatCode="_ * #,##0_)\ _T_L_ ;_ * \(#,##0\)\ _T_L_ ;_ * &quot;-&quot;_)\ _T_L_ ;_ @_ "/>
    <numFmt numFmtId="196" formatCode="#,##0.00\ &quot;F&quot;;\-#,##0.00\ &quot;F&quot;"/>
    <numFmt numFmtId="197" formatCode="&quot;$&quot;#,##0.00;[Red]\-&quot;$&quot;#,##0.00"/>
    <numFmt numFmtId="198" formatCode="_(* #.##0.0_);_(* \(#.##0.0\);_(* &quot;-&quot;??_);_(@_)"/>
    <numFmt numFmtId="199" formatCode="_-&quot;$&quot;* #,##0_-;\-&quot;$&quot;* #,##0_-;_-&quot;$&quot;* &quot;-&quot;_-;_-@_-"/>
    <numFmt numFmtId="200" formatCode="_ * #,##0_ ;_ * \-#,##0_ ;_ * &quot;-&quot;_ ;_ @_ "/>
    <numFmt numFmtId="201" formatCode="#,##0.0_);\(#,##0.0\)"/>
    <numFmt numFmtId="202" formatCode="#,##0.0000"/>
    <numFmt numFmtId="203" formatCode="#,##0;\-#,##0;&quot;-&quot;"/>
    <numFmt numFmtId="204" formatCode="#,##0.00;\-#,##0.00;&quot;-&quot;"/>
    <numFmt numFmtId="205" formatCode="#,##0%;\-#,##0%;&quot;- &quot;"/>
    <numFmt numFmtId="206" formatCode="#,##0.0%;\-#,##0.0%;&quot;- &quot;"/>
    <numFmt numFmtId="207" formatCode="#,##0.00%;\-#,##0.00%;&quot;- &quot;"/>
    <numFmt numFmtId="208" formatCode="#,##0.0;\-#,##0.0;&quot;-&quot;"/>
    <numFmt numFmtId="209" formatCode="0.000_)"/>
    <numFmt numFmtId="210" formatCode="[$-41F]mmmm\ yy;@"/>
    <numFmt numFmtId="211" formatCode="_ * #,##0.00_)\ _T_L_ ;_ * \(#,##0.00\)\ _T_L_ ;_ * &quot;-&quot;??_)\ _T_L_ ;_ @_ "/>
    <numFmt numFmtId="212" formatCode="_-* #,##0.000_-;\-* #,##0.000_-;_-* &quot;-&quot;??_-;_-@_-"/>
    <numFmt numFmtId="213" formatCode="_-* #,##0.0_-;\-* #,##0.0_-;_-* &quot;-&quot;?_-;_-@_-"/>
    <numFmt numFmtId="214" formatCode="\ \ \ \ General"/>
    <numFmt numFmtId="215" formatCode="########.00"/>
    <numFmt numFmtId="216" formatCode="yy"/>
    <numFmt numFmtId="217" formatCode="_([$€]* #,##0.00_);_([$€]* \(#,##0.00\);_([$€]* &quot;-&quot;??_);_(@_)"/>
    <numFmt numFmtId="218" formatCode="_-* #,##0\ _D_M_-;\-* #,##0\ _D_M_-;_-* &quot;-&quot;\ _D_M_-;_-@_-"/>
    <numFmt numFmtId="219" formatCode="_-* #,##0.00\ _D_M_-;\-* #,##0.00\ _D_M_-;_-* &quot;-&quot;??\ _D_M_-;_-@_-"/>
    <numFmt numFmtId="220" formatCode="#.00"/>
    <numFmt numFmtId="221" formatCode="&quot; CALL FOR DELIVERY APPT: (909) 428-8600               &quot;"/>
    <numFmt numFmtId="222" formatCode="#."/>
    <numFmt numFmtId="223" formatCode="&quot;1-56884-&quot;000\-0"/>
    <numFmt numFmtId="224" formatCode="&quot;1-878058-&quot;00\-0"/>
    <numFmt numFmtId="225" formatCode="yyyy\-mm\-dd;@"/>
    <numFmt numFmtId="226" formatCode="m/d"/>
    <numFmt numFmtId="227" formatCode="mm/dd"/>
    <numFmt numFmtId="228" formatCode="mm/yy"/>
    <numFmt numFmtId="229" formatCode="mmm\ \'yy"/>
    <numFmt numFmtId="230" formatCode="#,##0\ &quot;F&quot;;[Red]\-#,##0\ &quot;F&quot;"/>
    <numFmt numFmtId="231" formatCode="#,##0.00\ &quot;F&quot;;[Red]\-#,##0.00\ &quot;F&quot;"/>
    <numFmt numFmtId="232" formatCode="&quot;0-87779-&quot;000\-0"/>
    <numFmt numFmtId="233" formatCode="0.00_)"/>
    <numFmt numFmtId="234" formatCode="&quot;See Note &quot;\ #"/>
    <numFmt numFmtId="235" formatCode="&quot;0-07-88&quot;0000\-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0%;\(0%\)"/>
    <numFmt numFmtId="239" formatCode="\$\ #,##0"/>
    <numFmt numFmtId="240" formatCode="&quot; CALL FOR DELIVERY APPT: (203) 928-0847                &quot;"/>
    <numFmt numFmtId="241" formatCode="#,##0.0;\(#,##0.0\)"/>
    <numFmt numFmtId="242" formatCode="000"/>
    <numFmt numFmtId="243" formatCode="General_)"/>
    <numFmt numFmtId="244" formatCode="#,##0;\(#,##0\)"/>
    <numFmt numFmtId="245" formatCode="#,##0\ ;[Red]\(#,##0\)"/>
    <numFmt numFmtId="246" formatCode="\ \ @"/>
    <numFmt numFmtId="247" formatCode="\ \ \ \ @"/>
    <numFmt numFmtId="248" formatCode="_-* #,##0.00\ _$_-;\-* #,##0.00\ _$_-;_-* &quot;-&quot;??\ _$_-;_-@_-"/>
    <numFmt numFmtId="249" formatCode="&quot;L.&quot;\ #,##0;[Red]\-&quot;L.&quot;\ #,##0"/>
    <numFmt numFmtId="250" formatCode="_-&quot;L.&quot;\ * #,##0.00_-;\-&quot;L.&quot;\ * #,##0.00_-;_-&quot;L.&quot;\ * &quot;-&quot;??_-;_-@_-"/>
    <numFmt numFmtId="251" formatCode="&quot;DM&quot;#,##0;[Red]\-&quot;DM&quot;#,##0"/>
    <numFmt numFmtId="252" formatCode="&quot;DM&quot;#,##0.00;[Red]\-&quot;DM&quot;#,##0.00"/>
    <numFmt numFmtId="253" formatCode="_-&quot;£&quot;* #,##0_-;\-&quot;£&quot;* #,##0_-;_-&quot;£&quot;* &quot;-&quot;_-;_-@_-"/>
    <numFmt numFmtId="254" formatCode="_-&quot;£&quot;* #,##0.00_-;\-&quot;£&quot;* #,##0.00_-;_-&quot;£&quot;* &quot;-&quot;??_-;_-@_-"/>
    <numFmt numFmtId="255" formatCode=";;;@"/>
    <numFmt numFmtId="256" formatCode="0.0"/>
  </numFmts>
  <fonts count="171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26"/>
      <name val="Times New Roman"/>
      <family val="1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11"/>
      <name val="MS Sans Serif"/>
      <family val="2"/>
    </font>
    <font>
      <sz val="11"/>
      <name val="Times New Roman Tur"/>
      <family val="0"/>
    </font>
    <font>
      <sz val="12"/>
      <name val="MS Sans Serif"/>
      <family val="2"/>
    </font>
    <font>
      <sz val="11"/>
      <name val="MS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6" fillId="0" borderId="0" applyFont="0" applyFill="0" applyBorder="0" applyAlignment="0" applyProtection="0"/>
    <xf numFmtId="179" fontId="36" fillId="0" borderId="1" applyFill="0" applyBorder="0" applyProtection="0">
      <alignment horizontal="right"/>
    </xf>
    <xf numFmtId="180" fontId="36" fillId="0" borderId="1" applyFill="0" applyBorder="0" applyProtection="0">
      <alignment horizontal="right"/>
    </xf>
    <xf numFmtId="181" fontId="36" fillId="0" borderId="1" applyFill="0" applyBorder="0" applyProtection="0">
      <alignment horizontal="right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0" borderId="0">
      <alignment/>
      <protection/>
    </xf>
    <xf numFmtId="0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6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2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92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8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 horizontal="left" wrapText="1"/>
      <protection/>
    </xf>
    <xf numFmtId="190" fontId="25" fillId="0" borderId="0" applyFont="0" applyFill="0" applyBorder="0" applyAlignment="0" applyProtection="0"/>
    <xf numFmtId="190" fontId="42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6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8" fontId="42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88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7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44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8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84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3" fontId="36" fillId="0" borderId="0" applyFont="0" applyFill="0" applyBorder="0" applyAlignment="0" applyProtection="0"/>
    <xf numFmtId="182" fontId="3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5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41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4" fontId="36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84" fontId="30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92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2" fontId="38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4" fillId="0" borderId="0">
      <alignment/>
      <protection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>
      <alignment/>
      <protection/>
    </xf>
    <xf numFmtId="185" fontId="30" fillId="0" borderId="0" applyFont="0" applyFill="0" applyBorder="0" applyAlignment="0" applyProtection="0"/>
    <xf numFmtId="44" fontId="43" fillId="0" borderId="0" applyFont="0" applyFill="0" applyBorder="0" applyAlignment="0" applyProtection="0"/>
    <xf numFmtId="192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3" fontId="36" fillId="0" borderId="0" applyFont="0" applyFill="0" applyBorder="0" applyAlignment="0" applyProtection="0"/>
    <xf numFmtId="186" fontId="38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95" fontId="41" fillId="0" borderId="0" applyFont="0" applyFill="0" applyBorder="0" applyAlignment="0" applyProtection="0"/>
    <xf numFmtId="177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4" fillId="0" borderId="0" applyFont="0" applyFill="0" applyBorder="0" applyAlignment="0" applyProtection="0"/>
    <xf numFmtId="183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5" fillId="16" borderId="0">
      <alignment/>
      <protection/>
    </xf>
    <xf numFmtId="184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195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7" fontId="3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9" fillId="0" borderId="0" applyFont="0" applyFill="0" applyBorder="0" applyAlignment="0" applyProtection="0"/>
    <xf numFmtId="191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41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91" fontId="30" fillId="0" borderId="0" applyFont="0" applyFill="0" applyBorder="0" applyAlignment="0" applyProtection="0"/>
    <xf numFmtId="195" fontId="41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90" fontId="25" fillId="0" borderId="0" applyFont="0" applyFill="0" applyBorder="0" applyAlignment="0" applyProtection="0"/>
    <xf numFmtId="183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8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3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190" fontId="25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" fillId="0" borderId="0" applyFont="0" applyFill="0" applyBorder="0" applyAlignment="0" applyProtection="0"/>
    <xf numFmtId="187" fontId="39" fillId="0" borderId="0" applyFont="0" applyFill="0" applyBorder="0" applyAlignment="0" applyProtection="0"/>
    <xf numFmtId="177" fontId="30" fillId="0" borderId="0" applyFont="0" applyFill="0" applyBorder="0" applyAlignment="0" applyProtection="0"/>
    <xf numFmtId="183" fontId="39" fillId="0" borderId="0" applyFont="0" applyFill="0" applyBorder="0" applyAlignment="0" applyProtection="0"/>
    <xf numFmtId="182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8" fillId="0" borderId="0" applyFont="0" applyFill="0" applyBorder="0" applyAlignment="0" applyProtection="0"/>
    <xf numFmtId="195" fontId="41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5" fillId="0" borderId="0" applyFont="0" applyFill="0" applyBorder="0" applyAlignment="0" applyProtection="0"/>
    <xf numFmtId="0" fontId="36" fillId="0" borderId="0">
      <alignment/>
      <protection/>
    </xf>
    <xf numFmtId="44" fontId="43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0" fillId="4" borderId="0">
      <alignment/>
      <protection/>
    </xf>
    <xf numFmtId="0" fontId="2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10" fontId="30" fillId="0" borderId="0">
      <alignment horizontal="center"/>
      <protection/>
    </xf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43" fontId="34" fillId="0" borderId="0" applyFont="0" applyFill="0" applyBorder="0" applyAlignment="0" applyProtection="0"/>
    <xf numFmtId="187" fontId="39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4" fillId="26" borderId="0" applyNumberFormat="0" applyBorder="0" applyAlignment="0" applyProtection="0"/>
    <xf numFmtId="0" fontId="154" fillId="27" borderId="0" applyNumberFormat="0" applyBorder="0" applyAlignment="0" applyProtection="0"/>
    <xf numFmtId="0" fontId="154" fillId="28" borderId="0" applyNumberFormat="0" applyBorder="0" applyAlignment="0" applyProtection="0"/>
    <xf numFmtId="0" fontId="155" fillId="29" borderId="0" applyNumberFormat="0" applyBorder="0" applyAlignment="0" applyProtection="0"/>
    <xf numFmtId="0" fontId="155" fillId="30" borderId="0" applyNumberFormat="0" applyBorder="0" applyAlignment="0" applyProtection="0"/>
    <xf numFmtId="0" fontId="155" fillId="31" borderId="0" applyNumberFormat="0" applyBorder="0" applyAlignment="0" applyProtection="0"/>
    <xf numFmtId="0" fontId="155" fillId="32" borderId="0" applyNumberFormat="0" applyBorder="0" applyAlignment="0" applyProtection="0"/>
    <xf numFmtId="0" fontId="155" fillId="33" borderId="0" applyNumberFormat="0" applyBorder="0" applyAlignment="0" applyProtection="0"/>
    <xf numFmtId="0" fontId="155" fillId="34" borderId="0" applyNumberFormat="0" applyBorder="0" applyAlignment="0" applyProtection="0"/>
    <xf numFmtId="0" fontId="48" fillId="0" borderId="0" applyNumberFormat="0" applyFill="0" applyBorder="0">
      <alignment/>
      <protection/>
    </xf>
    <xf numFmtId="3" fontId="49" fillId="0" borderId="0">
      <alignment/>
      <protection/>
    </xf>
    <xf numFmtId="199" fontId="30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155" fillId="35" borderId="0" applyNumberFormat="0" applyBorder="0" applyAlignment="0" applyProtection="0"/>
    <xf numFmtId="0" fontId="155" fillId="36" borderId="0" applyNumberFormat="0" applyBorder="0" applyAlignment="0" applyProtection="0"/>
    <xf numFmtId="0" fontId="155" fillId="37" borderId="0" applyNumberFormat="0" applyBorder="0" applyAlignment="0" applyProtection="0"/>
    <xf numFmtId="0" fontId="155" fillId="38" borderId="0" applyNumberFormat="0" applyBorder="0" applyAlignment="0" applyProtection="0"/>
    <xf numFmtId="0" fontId="155" fillId="39" borderId="0" applyNumberFormat="0" applyBorder="0" applyAlignment="0" applyProtection="0"/>
    <xf numFmtId="0" fontId="155" fillId="40" borderId="0" applyNumberFormat="0" applyBorder="0" applyAlignment="0" applyProtection="0"/>
    <xf numFmtId="0" fontId="50" fillId="0" borderId="0">
      <alignment/>
      <protection/>
    </xf>
    <xf numFmtId="0" fontId="31" fillId="0" borderId="2" applyNumberFormat="0" applyFont="0" applyBorder="0" applyAlignment="0">
      <protection locked="0"/>
    </xf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52" fillId="0" borderId="0">
      <alignment horizontal="left"/>
      <protection/>
    </xf>
    <xf numFmtId="0" fontId="53" fillId="0" borderId="0">
      <alignment horizontal="center" wrapText="1"/>
      <protection locked="0"/>
    </xf>
    <xf numFmtId="0" fontId="30" fillId="0" borderId="0" applyFont="0" applyBorder="0" applyAlignment="0">
      <protection/>
    </xf>
    <xf numFmtId="200" fontId="30" fillId="0" borderId="0" applyFont="0" applyFill="0" applyBorder="0">
      <alignment horizontal="left"/>
      <protection/>
    </xf>
    <xf numFmtId="0" fontId="40" fillId="0" borderId="0">
      <alignment/>
      <protection/>
    </xf>
    <xf numFmtId="0" fontId="30" fillId="12" borderId="0">
      <alignment/>
      <protection/>
    </xf>
    <xf numFmtId="0" fontId="156" fillId="41" borderId="0" applyNumberFormat="0" applyBorder="0" applyAlignment="0" applyProtection="0"/>
    <xf numFmtId="0" fontId="54" fillId="0" borderId="3" applyNumberFormat="0" applyFill="0" applyAlignment="0" applyProtection="0"/>
    <xf numFmtId="37" fontId="55" fillId="0" borderId="0">
      <alignment horizontal="centerContinuous" wrapText="1"/>
      <protection/>
    </xf>
    <xf numFmtId="201" fontId="56" fillId="42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>
      <alignment/>
      <protection/>
    </xf>
    <xf numFmtId="20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0" fontId="30" fillId="0" borderId="0">
      <alignment/>
      <protection/>
    </xf>
    <xf numFmtId="0" fontId="60" fillId="0" borderId="8" applyNumberFormat="0" applyBorder="0" applyAlignment="0" applyProtection="0"/>
    <xf numFmtId="0" fontId="61" fillId="43" borderId="8" applyNumberFormat="0" applyBorder="0" applyAlignment="0" applyProtection="0"/>
    <xf numFmtId="38" fontId="30" fillId="44" borderId="2">
      <alignment/>
      <protection locked="0"/>
    </xf>
    <xf numFmtId="176" fontId="30" fillId="44" borderId="2">
      <alignment/>
      <protection locked="0"/>
    </xf>
    <xf numFmtId="49" fontId="30" fillId="44" borderId="2">
      <alignment horizontal="left"/>
      <protection locked="0"/>
    </xf>
    <xf numFmtId="38" fontId="30" fillId="0" borderId="2">
      <alignment/>
      <protection/>
    </xf>
    <xf numFmtId="38" fontId="31" fillId="0" borderId="2">
      <alignment/>
      <protection/>
    </xf>
    <xf numFmtId="176" fontId="30" fillId="0" borderId="2">
      <alignment/>
      <protection/>
    </xf>
    <xf numFmtId="40" fontId="30" fillId="0" borderId="2">
      <alignment/>
      <protection/>
    </xf>
    <xf numFmtId="0" fontId="31" fillId="0" borderId="2" applyNumberFormat="0">
      <alignment horizontal="center"/>
      <protection/>
    </xf>
    <xf numFmtId="38" fontId="31" fillId="45" borderId="2" applyNumberFormat="0" applyFont="0" applyBorder="0" applyAlignment="0">
      <protection/>
    </xf>
    <xf numFmtId="0" fontId="30" fillId="0" borderId="2" applyNumberFormat="0">
      <alignment/>
      <protection/>
    </xf>
    <xf numFmtId="0" fontId="31" fillId="0" borderId="2" applyNumberFormat="0">
      <alignment/>
      <protection/>
    </xf>
    <xf numFmtId="0" fontId="30" fillId="0" borderId="2" applyNumberFormat="0">
      <alignment horizontal="right"/>
      <protection/>
    </xf>
    <xf numFmtId="38" fontId="31" fillId="0" borderId="9">
      <alignment vertical="center"/>
      <protection/>
    </xf>
    <xf numFmtId="38" fontId="31" fillId="0" borderId="10">
      <alignment horizontal="left" vertical="center"/>
      <protection/>
    </xf>
    <xf numFmtId="0" fontId="34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03" fontId="62" fillId="0" borderId="0" applyFill="0" applyBorder="0" applyAlignment="0">
      <protection/>
    </xf>
    <xf numFmtId="204" fontId="62" fillId="0" borderId="0" applyFill="0" applyBorder="0" applyAlignment="0">
      <protection/>
    </xf>
    <xf numFmtId="205" fontId="62" fillId="0" borderId="0" applyFill="0" applyBorder="0" applyAlignment="0">
      <protection/>
    </xf>
    <xf numFmtId="206" fontId="62" fillId="0" borderId="0" applyFill="0" applyBorder="0" applyAlignment="0">
      <protection/>
    </xf>
    <xf numFmtId="207" fontId="62" fillId="0" borderId="0" applyFill="0" applyBorder="0" applyAlignment="0">
      <protection/>
    </xf>
    <xf numFmtId="203" fontId="62" fillId="0" borderId="0" applyFill="0" applyBorder="0" applyAlignment="0">
      <protection/>
    </xf>
    <xf numFmtId="208" fontId="62" fillId="0" borderId="0" applyFill="0" applyBorder="0" applyAlignment="0">
      <protection/>
    </xf>
    <xf numFmtId="204" fontId="62" fillId="0" borderId="0" applyFill="0" applyBorder="0" applyAlignment="0">
      <protection/>
    </xf>
    <xf numFmtId="0" fontId="157" fillId="46" borderId="11" applyNumberFormat="0" applyAlignment="0" applyProtection="0"/>
    <xf numFmtId="0" fontId="30" fillId="0" borderId="0">
      <alignment/>
      <protection/>
    </xf>
    <xf numFmtId="0" fontId="158" fillId="47" borderId="12" applyNumberFormat="0" applyAlignment="0" applyProtection="0"/>
    <xf numFmtId="0" fontId="63" fillId="0" borderId="13">
      <alignment horizontal="center"/>
      <protection/>
    </xf>
    <xf numFmtId="43" fontId="0" fillId="0" borderId="0" applyFont="0" applyFill="0" applyBorder="0" applyAlignment="0" applyProtection="0"/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41" fontId="0" fillId="0" borderId="0" applyFont="0" applyFill="0" applyBorder="0" applyAlignment="0" applyProtection="0"/>
    <xf numFmtId="175" fontId="34" fillId="0" borderId="0" applyFont="0" applyFill="0" applyBorder="0" applyAlignment="0" applyProtection="0"/>
    <xf numFmtId="20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210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36" fillId="0" borderId="0">
      <alignment/>
      <protection/>
    </xf>
    <xf numFmtId="0" fontId="65" fillId="0" borderId="0" applyNumberFormat="0" applyAlignment="0">
      <protection/>
    </xf>
    <xf numFmtId="0" fontId="66" fillId="0" borderId="0" applyNumberFormat="0" applyAlignment="0">
      <protection/>
    </xf>
    <xf numFmtId="21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212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30" fillId="0" borderId="0" applyFont="0" applyFill="0" applyBorder="0" applyAlignment="0" applyProtection="0"/>
    <xf numFmtId="21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67" fillId="16" borderId="2" applyNumberFormat="0" applyBorder="0" applyAlignment="0" applyProtection="0"/>
    <xf numFmtId="215" fontId="30" fillId="43" borderId="0" applyFont="0" applyBorder="0">
      <alignment/>
      <protection/>
    </xf>
    <xf numFmtId="0" fontId="68" fillId="0" borderId="0">
      <alignment/>
      <protection/>
    </xf>
    <xf numFmtId="0" fontId="69" fillId="43" borderId="14" applyNumberFormat="0" applyAlignment="0" applyProtection="0"/>
    <xf numFmtId="0" fontId="70" fillId="43" borderId="0">
      <alignment/>
      <protection/>
    </xf>
    <xf numFmtId="15" fontId="2" fillId="0" borderId="0">
      <alignment/>
      <protection/>
    </xf>
    <xf numFmtId="14" fontId="62" fillId="0" borderId="0" applyFill="0" applyBorder="0" applyAlignment="0">
      <protection/>
    </xf>
    <xf numFmtId="216" fontId="30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41" fontId="30" fillId="0" borderId="0" applyFont="0" applyFill="0" applyBorder="0" applyAlignment="0" applyProtection="0"/>
    <xf numFmtId="40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203" fontId="72" fillId="0" borderId="0" applyFill="0" applyBorder="0" applyAlignment="0">
      <protection/>
    </xf>
    <xf numFmtId="204" fontId="72" fillId="0" borderId="0" applyFill="0" applyBorder="0" applyAlignment="0">
      <protection/>
    </xf>
    <xf numFmtId="203" fontId="72" fillId="0" borderId="0" applyFill="0" applyBorder="0" applyAlignment="0">
      <protection/>
    </xf>
    <xf numFmtId="208" fontId="72" fillId="0" borderId="0" applyFill="0" applyBorder="0" applyAlignment="0">
      <protection/>
    </xf>
    <xf numFmtId="204" fontId="72" fillId="0" borderId="0" applyFill="0" applyBorder="0" applyAlignment="0">
      <protection/>
    </xf>
    <xf numFmtId="0" fontId="73" fillId="0" borderId="0" applyNumberFormat="0" applyAlignment="0">
      <protection/>
    </xf>
    <xf numFmtId="3" fontId="74" fillId="0" borderId="0" applyFill="0" applyBorder="0">
      <alignment horizontal="left"/>
      <protection locked="0"/>
    </xf>
    <xf numFmtId="38" fontId="30" fillId="0" borderId="0" applyFont="0" applyFill="0" applyBorder="0" applyAlignment="0" applyProtection="0"/>
    <xf numFmtId="0" fontId="75" fillId="0" borderId="16">
      <alignment horizontal="center"/>
      <protection/>
    </xf>
    <xf numFmtId="217" fontId="76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174" fontId="159" fillId="0" borderId="0" applyNumberFormat="0" applyFill="0" applyBorder="0" applyAlignment="0" applyProtection="0"/>
    <xf numFmtId="218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7" fillId="0" borderId="0">
      <alignment/>
      <protection locked="0"/>
    </xf>
    <xf numFmtId="0" fontId="78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0" fillId="0" borderId="0">
      <alignment horizontal="right"/>
      <protection/>
    </xf>
    <xf numFmtId="220" fontId="77" fillId="0" borderId="0">
      <alignment/>
      <protection locked="0"/>
    </xf>
    <xf numFmtId="0" fontId="79" fillId="0" borderId="0">
      <alignment/>
      <protection/>
    </xf>
    <xf numFmtId="0" fontId="9" fillId="0" borderId="0" applyNumberFormat="0" applyFill="0" applyBorder="0" applyAlignment="0" applyProtection="0"/>
    <xf numFmtId="221" fontId="80" fillId="0" borderId="0" applyFill="0" applyBorder="0" applyProtection="0">
      <alignment horizontal="centerContinuous"/>
    </xf>
    <xf numFmtId="43" fontId="81" fillId="0" borderId="0" applyNumberFormat="0" applyFill="0" applyBorder="0" applyAlignment="0" applyProtection="0"/>
    <xf numFmtId="0" fontId="67" fillId="48" borderId="2" applyNumberFormat="0" applyBorder="0" applyAlignment="0" applyProtection="0"/>
    <xf numFmtId="0" fontId="82" fillId="7" borderId="17" applyNumberFormat="0" applyAlignment="0" applyProtection="0"/>
    <xf numFmtId="0" fontId="160" fillId="49" borderId="0" applyNumberFormat="0" applyBorder="0" applyAlignment="0" applyProtection="0"/>
    <xf numFmtId="38" fontId="34" fillId="43" borderId="0" applyNumberFormat="0" applyBorder="0" applyAlignment="0" applyProtection="0"/>
    <xf numFmtId="0" fontId="83" fillId="0" borderId="18">
      <alignment vertical="center"/>
      <protection/>
    </xf>
    <xf numFmtId="0" fontId="84" fillId="50" borderId="0">
      <alignment horizontal="center"/>
      <protection/>
    </xf>
    <xf numFmtId="0" fontId="85" fillId="0" borderId="19" applyNumberFormat="0" applyAlignment="0" applyProtection="0"/>
    <xf numFmtId="0" fontId="85" fillId="0" borderId="20">
      <alignment horizontal="left" vertical="center"/>
      <protection/>
    </xf>
    <xf numFmtId="49" fontId="86" fillId="51" borderId="0">
      <alignment horizontal="center" vertical="center"/>
      <protection/>
    </xf>
    <xf numFmtId="0" fontId="161" fillId="0" borderId="21" applyNumberFormat="0" applyFill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81" fillId="52" borderId="22" applyNumberFormat="0" applyFill="0" applyBorder="0" applyAlignment="0" applyProtection="0"/>
    <xf numFmtId="0" fontId="162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3" fillId="0" borderId="24" applyNumberFormat="0" applyFill="0" applyAlignment="0" applyProtection="0"/>
    <xf numFmtId="0" fontId="163" fillId="0" borderId="0" applyNumberFormat="0" applyFill="0" applyBorder="0" applyAlignment="0" applyProtection="0"/>
    <xf numFmtId="222" fontId="87" fillId="0" borderId="0">
      <alignment/>
      <protection locked="0"/>
    </xf>
    <xf numFmtId="222" fontId="87" fillId="0" borderId="0">
      <alignment/>
      <protection locked="0"/>
    </xf>
    <xf numFmtId="2" fontId="88" fillId="1" borderId="25">
      <alignment horizontal="left"/>
      <protection locked="0"/>
    </xf>
    <xf numFmtId="0" fontId="46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89" fillId="43" borderId="17" applyNumberFormat="0" applyAlignment="0" applyProtection="0"/>
    <xf numFmtId="0" fontId="36" fillId="0" borderId="0">
      <alignment/>
      <protection/>
    </xf>
    <xf numFmtId="0" fontId="30" fillId="0" borderId="0">
      <alignment/>
      <protection/>
    </xf>
    <xf numFmtId="3" fontId="30" fillId="7" borderId="2" applyFont="0" applyProtection="0">
      <alignment horizontal="right"/>
    </xf>
    <xf numFmtId="0" fontId="30" fillId="7" borderId="25" applyNumberFormat="0" applyFont="0" applyBorder="0" applyAlignment="0" applyProtection="0"/>
    <xf numFmtId="2" fontId="90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3" fontId="36" fillId="0" borderId="26" applyFill="0" applyBorder="0" applyProtection="0">
      <alignment horizontal="center"/>
    </xf>
    <xf numFmtId="224" fontId="36" fillId="0" borderId="26" applyFill="0" applyBorder="0" applyProtection="0">
      <alignment horizontal="center"/>
    </xf>
    <xf numFmtId="0" fontId="91" fillId="53" borderId="2" applyNumberFormat="0" applyBorder="0" applyAlignment="0" applyProtection="0"/>
    <xf numFmtId="0" fontId="91" fillId="48" borderId="2" applyNumberFormat="0" applyBorder="0" applyAlignment="0" applyProtection="0"/>
    <xf numFmtId="0" fontId="164" fillId="54" borderId="11" applyNumberFormat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0" fontId="34" fillId="16" borderId="2" applyNumberFormat="0" applyBorder="0" applyAlignment="0" applyProtection="0"/>
    <xf numFmtId="168" fontId="30" fillId="55" borderId="0">
      <alignment/>
      <protection/>
    </xf>
    <xf numFmtId="17" fontId="92" fillId="0" borderId="0">
      <alignment horizontal="center"/>
      <protection locked="0"/>
    </xf>
    <xf numFmtId="0" fontId="30" fillId="0" borderId="0">
      <alignment/>
      <protection/>
    </xf>
    <xf numFmtId="0" fontId="93" fillId="56" borderId="0">
      <alignment horizontal="left"/>
      <protection locked="0"/>
    </xf>
    <xf numFmtId="38" fontId="94" fillId="0" borderId="0">
      <alignment/>
      <protection locked="0"/>
    </xf>
    <xf numFmtId="40" fontId="95" fillId="0" borderId="0">
      <alignment/>
      <protection locked="0"/>
    </xf>
    <xf numFmtId="38" fontId="96" fillId="0" borderId="0">
      <alignment/>
      <protection locked="0"/>
    </xf>
    <xf numFmtId="0" fontId="30" fillId="0" borderId="27">
      <alignment/>
      <protection/>
    </xf>
    <xf numFmtId="0" fontId="36" fillId="0" borderId="0">
      <alignment/>
      <protection/>
    </xf>
    <xf numFmtId="225" fontId="30" fillId="57" borderId="2" applyFont="0" applyAlignment="0">
      <protection locked="0"/>
    </xf>
    <xf numFmtId="3" fontId="30" fillId="57" borderId="2" applyFont="0">
      <alignment horizontal="right"/>
      <protection locked="0"/>
    </xf>
    <xf numFmtId="0" fontId="32" fillId="58" borderId="28" applyNumberFormat="0" applyAlignment="0" applyProtection="0"/>
    <xf numFmtId="0" fontId="97" fillId="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" borderId="0" applyNumberFormat="0" applyBorder="0" applyAlignment="0" applyProtection="0"/>
    <xf numFmtId="0" fontId="48" fillId="0" borderId="0" applyNumberFormat="0" applyBorder="0" applyProtection="0">
      <alignment horizontal="center"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203" fontId="103" fillId="0" borderId="0" applyFill="0" applyBorder="0" applyAlignment="0">
      <protection/>
    </xf>
    <xf numFmtId="204" fontId="103" fillId="0" borderId="0" applyFill="0" applyBorder="0" applyAlignment="0">
      <protection/>
    </xf>
    <xf numFmtId="203" fontId="103" fillId="0" borderId="0" applyFill="0" applyBorder="0" applyAlignment="0">
      <protection/>
    </xf>
    <xf numFmtId="208" fontId="103" fillId="0" borderId="0" applyFill="0" applyBorder="0" applyAlignment="0">
      <protection/>
    </xf>
    <xf numFmtId="204" fontId="103" fillId="0" borderId="0" applyFill="0" applyBorder="0" applyAlignment="0">
      <protection/>
    </xf>
    <xf numFmtId="0" fontId="165" fillId="0" borderId="29" applyNumberFormat="0" applyFill="0" applyAlignment="0" applyProtection="0"/>
    <xf numFmtId="168" fontId="30" fillId="59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226" fontId="30" fillId="0" borderId="0" applyFont="0" applyFill="0" applyBorder="0" applyAlignment="0" applyProtection="0"/>
    <xf numFmtId="0" fontId="104" fillId="0" borderId="0">
      <alignment horizontal="center"/>
      <protection/>
    </xf>
    <xf numFmtId="0" fontId="105" fillId="0" borderId="30">
      <alignment horizontal="centerContinuous"/>
      <protection/>
    </xf>
    <xf numFmtId="0" fontId="30" fillId="0" borderId="0">
      <alignment horizontal="center"/>
      <protection/>
    </xf>
    <xf numFmtId="38" fontId="2" fillId="0" borderId="0" applyFont="0" applyFill="0" applyBorder="0" applyAlignment="0" applyProtection="0"/>
    <xf numFmtId="177" fontId="3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9" fontId="30" fillId="0" borderId="0" applyFont="0" applyFill="0" applyBorder="0" applyAlignment="0" applyProtection="0"/>
    <xf numFmtId="0" fontId="106" fillId="0" borderId="0">
      <alignment/>
      <protection/>
    </xf>
    <xf numFmtId="23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6" fillId="0" borderId="26" applyFill="0" applyBorder="0" applyProtection="0">
      <alignment horizontal="center"/>
    </xf>
    <xf numFmtId="0" fontId="107" fillId="0" borderId="0">
      <alignment/>
      <protection locked="0"/>
    </xf>
    <xf numFmtId="0" fontId="166" fillId="60" borderId="0" applyNumberFormat="0" applyBorder="0" applyAlignment="0" applyProtection="0"/>
    <xf numFmtId="174" fontId="166" fillId="60" borderId="0" applyNumberFormat="0" applyBorder="0" applyAlignment="0" applyProtection="0"/>
    <xf numFmtId="37" fontId="10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233" fontId="109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10" fillId="0" borderId="0">
      <alignment vertical="center"/>
      <protection/>
    </xf>
    <xf numFmtId="0" fontId="154" fillId="0" borderId="0">
      <alignment/>
      <protection/>
    </xf>
    <xf numFmtId="0" fontId="154" fillId="0" borderId="0">
      <alignment/>
      <protection/>
    </xf>
    <xf numFmtId="164" fontId="30" fillId="0" borderId="0">
      <alignment/>
      <protection/>
    </xf>
    <xf numFmtId="0" fontId="33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28" fillId="0" borderId="0">
      <alignment/>
      <protection/>
    </xf>
    <xf numFmtId="0" fontId="15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33" fillId="16" borderId="31" applyNumberFormat="0" applyFont="0" applyAlignment="0" applyProtection="0"/>
    <xf numFmtId="0" fontId="0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28" fillId="61" borderId="32" applyNumberFormat="0" applyFont="0" applyAlignment="0" applyProtection="0"/>
    <xf numFmtId="0" fontId="28" fillId="61" borderId="32" applyNumberFormat="0" applyFont="0" applyAlignment="0" applyProtection="0"/>
    <xf numFmtId="0" fontId="28" fillId="16" borderId="31" applyNumberFormat="0" applyFont="0" applyAlignment="0" applyProtection="0"/>
    <xf numFmtId="0" fontId="3" fillId="0" borderId="10">
      <alignment vertical="top" wrapText="1"/>
      <protection/>
    </xf>
    <xf numFmtId="0" fontId="111" fillId="53" borderId="0" applyNumberFormat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84" fontId="30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3" fillId="43" borderId="2" applyNumberFormat="0" applyBorder="0" applyAlignment="0" applyProtection="0"/>
    <xf numFmtId="234" fontId="114" fillId="0" borderId="0">
      <alignment horizontal="left"/>
      <protection/>
    </xf>
    <xf numFmtId="3" fontId="12" fillId="0" borderId="0">
      <alignment vertical="top"/>
      <protection/>
    </xf>
    <xf numFmtId="235" fontId="36" fillId="0" borderId="26" applyFill="0" applyBorder="0" applyProtection="0">
      <alignment horizontal="center"/>
    </xf>
    <xf numFmtId="0" fontId="167" fillId="46" borderId="33" applyNumberFormat="0" applyAlignment="0" applyProtection="0"/>
    <xf numFmtId="4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237" fontId="30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0" fontId="36" fillId="0" borderId="0">
      <alignment/>
      <protection/>
    </xf>
    <xf numFmtId="9" fontId="0" fillId="0" borderId="0" applyFont="0" applyFill="0" applyBorder="0" applyAlignment="0" applyProtection="0"/>
    <xf numFmtId="207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0" fillId="0" borderId="34" applyNumberFormat="0" applyFont="0" applyFill="0" applyAlignment="0" applyProtection="0"/>
    <xf numFmtId="203" fontId="35" fillId="0" borderId="0" applyFill="0" applyBorder="0" applyAlignment="0">
      <protection/>
    </xf>
    <xf numFmtId="204" fontId="35" fillId="0" borderId="0" applyFill="0" applyBorder="0" applyAlignment="0">
      <protection/>
    </xf>
    <xf numFmtId="203" fontId="35" fillId="0" borderId="0" applyFill="0" applyBorder="0" applyAlignment="0">
      <protection/>
    </xf>
    <xf numFmtId="208" fontId="35" fillId="0" borderId="0" applyFill="0" applyBorder="0" applyAlignment="0">
      <protection/>
    </xf>
    <xf numFmtId="204" fontId="35" fillId="0" borderId="0" applyFill="0" applyBorder="0" applyAlignment="0">
      <protection/>
    </xf>
    <xf numFmtId="239" fontId="53" fillId="0" borderId="0">
      <alignment/>
      <protection/>
    </xf>
    <xf numFmtId="167" fontId="115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0" fontId="80" fillId="0" borderId="0" applyFill="0" applyBorder="0" applyProtection="0">
      <alignment horizontal="centerContinuous"/>
    </xf>
    <xf numFmtId="37" fontId="20" fillId="0" borderId="0">
      <alignment/>
      <protection/>
    </xf>
    <xf numFmtId="0" fontId="116" fillId="0" borderId="0">
      <alignment horizontal="center"/>
      <protection/>
    </xf>
    <xf numFmtId="0" fontId="117" fillId="0" borderId="8" applyNumberFormat="0" applyBorder="0" applyAlignment="0" applyProtection="0"/>
    <xf numFmtId="38" fontId="118" fillId="0" borderId="0" applyFont="0" applyFill="0" applyBorder="0" applyAlignment="0" applyProtection="0"/>
    <xf numFmtId="241" fontId="62" fillId="0" borderId="35">
      <alignment/>
      <protection/>
    </xf>
    <xf numFmtId="242" fontId="30" fillId="0" borderId="0" applyNumberFormat="0" applyFill="0" applyBorder="0" applyAlignment="0" applyProtection="0"/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243" fontId="4" fillId="0" borderId="0">
      <alignment/>
      <protection/>
    </xf>
    <xf numFmtId="0" fontId="30" fillId="0" borderId="0">
      <alignment/>
      <protection/>
    </xf>
    <xf numFmtId="243" fontId="4" fillId="0" borderId="0">
      <alignment/>
      <protection/>
    </xf>
    <xf numFmtId="0" fontId="30" fillId="16" borderId="0" applyNumberFormat="0" applyFont="0" applyBorder="0" applyAlignment="0" applyProtection="0"/>
    <xf numFmtId="0" fontId="30" fillId="52" borderId="0" applyNumberFormat="0" applyFont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43" borderId="0" applyNumberFormat="0" applyFont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1" fillId="43" borderId="0">
      <alignment/>
      <protection/>
    </xf>
    <xf numFmtId="0" fontId="119" fillId="43" borderId="0">
      <alignment/>
      <protection/>
    </xf>
    <xf numFmtId="0" fontId="120" fillId="43" borderId="0">
      <alignment vertical="center"/>
      <protection/>
    </xf>
    <xf numFmtId="244" fontId="31" fillId="52" borderId="36">
      <alignment/>
      <protection locked="0"/>
    </xf>
    <xf numFmtId="244" fontId="119" fillId="43" borderId="36">
      <alignment/>
      <protection/>
    </xf>
    <xf numFmtId="244" fontId="119" fillId="43" borderId="31">
      <alignment/>
      <protection/>
    </xf>
    <xf numFmtId="3" fontId="31" fillId="43" borderId="37">
      <alignment/>
      <protection/>
    </xf>
    <xf numFmtId="244" fontId="121" fillId="43" borderId="38">
      <alignment/>
      <protection/>
    </xf>
    <xf numFmtId="244" fontId="121" fillId="43" borderId="39">
      <alignment/>
      <protection/>
    </xf>
    <xf numFmtId="3" fontId="30" fillId="52" borderId="2" applyFont="0">
      <alignment horizontal="right"/>
      <protection/>
    </xf>
    <xf numFmtId="9" fontId="30" fillId="52" borderId="2" applyFont="0">
      <alignment horizontal="right"/>
      <protection/>
    </xf>
    <xf numFmtId="0" fontId="31" fillId="43" borderId="22">
      <alignment horizontal="right"/>
      <protection/>
    </xf>
    <xf numFmtId="0" fontId="119" fillId="43" borderId="22">
      <alignment horizontal="left"/>
      <protection/>
    </xf>
    <xf numFmtId="244" fontId="31" fillId="43" borderId="40">
      <alignment/>
      <protection/>
    </xf>
    <xf numFmtId="244" fontId="119" fillId="43" borderId="41">
      <alignment/>
      <protection/>
    </xf>
    <xf numFmtId="1" fontId="3" fillId="0" borderId="0" applyBorder="0">
      <alignment horizontal="left" vertical="top" wrapText="1"/>
      <protection/>
    </xf>
    <xf numFmtId="231" fontId="2" fillId="0" borderId="0">
      <alignment horizontal="center"/>
      <protection/>
    </xf>
    <xf numFmtId="0" fontId="44" fillId="0" borderId="0">
      <alignment/>
      <protection/>
    </xf>
    <xf numFmtId="0" fontId="25" fillId="0" borderId="0" applyFont="0" applyFill="0" applyBorder="0" applyAlignment="0" applyProtection="0"/>
    <xf numFmtId="40" fontId="122" fillId="0" borderId="0" applyBorder="0">
      <alignment horizontal="right"/>
      <protection/>
    </xf>
    <xf numFmtId="38" fontId="123" fillId="0" borderId="22" applyBorder="0">
      <alignment horizontal="right"/>
      <protection locked="0"/>
    </xf>
    <xf numFmtId="0" fontId="124" fillId="0" borderId="0" applyFill="0" applyBorder="0" applyProtection="0">
      <alignment horizontal="left" vertical="center"/>
    </xf>
    <xf numFmtId="172" fontId="125" fillId="0" borderId="0" applyFill="0" applyBorder="0" applyProtection="0">
      <alignment horizontal="right"/>
    </xf>
    <xf numFmtId="172" fontId="124" fillId="0" borderId="0" applyFill="0" applyBorder="0" applyProtection="0">
      <alignment horizontal="right"/>
    </xf>
    <xf numFmtId="37" fontId="42" fillId="0" borderId="42" applyNumberFormat="0" applyFont="0" applyBorder="0" applyAlignment="0">
      <protection/>
    </xf>
    <xf numFmtId="17" fontId="126" fillId="0" borderId="0" applyNumberFormat="0" applyFont="0" applyFill="0" applyBorder="0" applyAlignment="0">
      <protection/>
    </xf>
    <xf numFmtId="245" fontId="46" fillId="0" borderId="0" applyFill="0" applyBorder="0" applyAlignment="0" applyProtection="0"/>
    <xf numFmtId="49" fontId="62" fillId="0" borderId="0" applyFill="0" applyBorder="0" applyAlignment="0">
      <protection/>
    </xf>
    <xf numFmtId="246" fontId="62" fillId="0" borderId="0" applyFill="0" applyBorder="0" applyAlignment="0">
      <protection/>
    </xf>
    <xf numFmtId="247" fontId="62" fillId="0" borderId="0" applyFill="0" applyBorder="0" applyAlignment="0">
      <protection/>
    </xf>
    <xf numFmtId="0" fontId="79" fillId="0" borderId="0" applyFill="0" applyBorder="0" applyAlignment="0">
      <protection/>
    </xf>
    <xf numFmtId="0" fontId="168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69" fillId="0" borderId="44" applyNumberFormat="0" applyFill="0" applyAlignment="0" applyProtection="0"/>
    <xf numFmtId="18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248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234" fontId="114" fillId="0" borderId="0">
      <alignment horizontal="left"/>
      <protection/>
    </xf>
    <xf numFmtId="0" fontId="128" fillId="0" borderId="0">
      <alignment vertical="top"/>
      <protection/>
    </xf>
    <xf numFmtId="0" fontId="30" fillId="0" borderId="0">
      <alignment/>
      <protection/>
    </xf>
    <xf numFmtId="38" fontId="2" fillId="0" borderId="0" applyFont="0" applyFill="0" applyBorder="0" applyAlignment="0" applyProtection="0"/>
    <xf numFmtId="0" fontId="129" fillId="53" borderId="4" applyNumberFormat="0">
      <alignment horizontal="center" vertical="center" wrapText="1"/>
      <protection/>
    </xf>
    <xf numFmtId="0" fontId="130" fillId="0" borderId="0" applyNumberFormat="0" applyFill="0" applyBorder="0" applyAlignment="0" applyProtection="0"/>
    <xf numFmtId="249" fontId="2" fillId="0" borderId="0" applyFont="0" applyFill="0" applyBorder="0" applyAlignment="0" applyProtection="0"/>
    <xf numFmtId="250" fontId="30" fillId="0" borderId="0" applyFont="0" applyFill="0" applyBorder="0" applyAlignment="0" applyProtection="0"/>
    <xf numFmtId="0" fontId="131" fillId="63" borderId="0">
      <alignment/>
      <protection/>
    </xf>
    <xf numFmtId="0" fontId="4" fillId="0" borderId="45">
      <alignment/>
      <protection/>
    </xf>
    <xf numFmtId="41" fontId="3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67" borderId="0" applyNumberFormat="0" applyBorder="0" applyAlignment="0" applyProtection="0"/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71" fillId="0" borderId="0" applyFont="0" applyFill="0" applyBorder="0" applyAlignment="0" applyProtection="0"/>
    <xf numFmtId="254" fontId="7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36" fillId="0" borderId="0" applyNumberFormat="0" applyFont="0" applyFill="0" applyBorder="0" applyProtection="0">
      <alignment horizontal="center" vertical="top" wrapText="1"/>
    </xf>
    <xf numFmtId="255" fontId="60" fillId="0" borderId="46" applyNumberFormat="0" applyFont="0" applyFill="0" applyBorder="0" applyProtection="0">
      <alignment horizontal="left" vertical="top" wrapText="1"/>
    </xf>
    <xf numFmtId="9" fontId="3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>
      <alignment/>
      <protection/>
    </xf>
    <xf numFmtId="253" fontId="133" fillId="0" borderId="0" applyFont="0" applyFill="0" applyBorder="0" applyAlignment="0" applyProtection="0"/>
    <xf numFmtId="254" fontId="133" fillId="0" borderId="0" applyFont="0" applyFill="0" applyBorder="0" applyAlignment="0" applyProtection="0"/>
    <xf numFmtId="184" fontId="133" fillId="0" borderId="0" applyFont="0" applyFill="0" applyBorder="0" applyAlignment="0" applyProtection="0"/>
    <xf numFmtId="177" fontId="133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4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6" fontId="6" fillId="0" borderId="0" xfId="1799" applyNumberFormat="1" applyFont="1" applyFill="1" applyBorder="1">
      <alignment/>
      <protection/>
    </xf>
    <xf numFmtId="166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6" fontId="6" fillId="0" borderId="48" xfId="1569" applyNumberFormat="1" applyFont="1" applyFill="1" applyBorder="1" applyAlignment="1">
      <alignment/>
    </xf>
    <xf numFmtId="166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/>
      <protection/>
    </xf>
    <xf numFmtId="164" fontId="6" fillId="0" borderId="0" xfId="1539" applyNumberFormat="1" applyFont="1" applyFill="1" applyAlignment="1">
      <alignment/>
    </xf>
    <xf numFmtId="164" fontId="6" fillId="0" borderId="0" xfId="1539" applyNumberFormat="1" applyFont="1" applyFill="1" applyBorder="1" applyAlignment="1">
      <alignment horizontal="center" vertical="center"/>
    </xf>
    <xf numFmtId="164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166" fontId="6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799" applyNumberFormat="1" applyFont="1" applyFill="1" applyBorder="1">
      <alignment/>
      <protection/>
    </xf>
    <xf numFmtId="166" fontId="7" fillId="0" borderId="48" xfId="1569" applyNumberFormat="1" applyFont="1" applyFill="1" applyBorder="1" applyAlignment="1">
      <alignment/>
    </xf>
    <xf numFmtId="166" fontId="7" fillId="0" borderId="48" xfId="1539" applyNumberFormat="1" applyFont="1" applyFill="1" applyBorder="1" applyAlignment="1">
      <alignment/>
    </xf>
    <xf numFmtId="166" fontId="6" fillId="0" borderId="48" xfId="1569" applyNumberFormat="1" applyFont="1" applyFill="1" applyBorder="1" applyAlignment="1">
      <alignment/>
    </xf>
    <xf numFmtId="166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166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6" fontId="7" fillId="0" borderId="0" xfId="1569" applyNumberFormat="1" applyFont="1" applyFill="1" applyBorder="1" applyAlignment="1">
      <alignment/>
    </xf>
    <xf numFmtId="166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6" fontId="7" fillId="0" borderId="52" xfId="1799" applyNumberFormat="1" applyFont="1" applyFill="1" applyBorder="1">
      <alignment/>
      <protection/>
    </xf>
    <xf numFmtId="166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6" fontId="6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166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6" fontId="7" fillId="0" borderId="56" xfId="1799" applyNumberFormat="1" applyFont="1" applyFill="1" applyBorder="1">
      <alignment/>
      <protection/>
    </xf>
    <xf numFmtId="166" fontId="7" fillId="0" borderId="52" xfId="1799" applyNumberFormat="1" applyFont="1" applyFill="1" applyBorder="1">
      <alignment/>
      <protection/>
    </xf>
    <xf numFmtId="166" fontId="7" fillId="0" borderId="47" xfId="1799" applyNumberFormat="1" applyFont="1" applyFill="1" applyBorder="1">
      <alignment/>
      <protection/>
    </xf>
    <xf numFmtId="166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166" fontId="6" fillId="0" borderId="48" xfId="1799" applyNumberFormat="1" applyFont="1" applyFill="1" applyBorder="1" applyAlignment="1">
      <alignment horizontal="right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6" fontId="6" fillId="0" borderId="48" xfId="1539" applyNumberFormat="1" applyFont="1" applyFill="1" applyBorder="1" applyAlignment="1">
      <alignment horizontal="right"/>
    </xf>
    <xf numFmtId="166" fontId="7" fillId="0" borderId="48" xfId="1539" applyNumberFormat="1" applyFont="1" applyFill="1" applyBorder="1" applyAlignment="1">
      <alignment horizontal="right"/>
    </xf>
    <xf numFmtId="166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6" fontId="6" fillId="0" borderId="0" xfId="1539" applyNumberFormat="1" applyFont="1" applyFill="1" applyBorder="1" applyAlignment="1">
      <alignment horizontal="right"/>
    </xf>
    <xf numFmtId="166" fontId="7" fillId="0" borderId="0" xfId="1539" applyNumberFormat="1" applyFont="1" applyFill="1" applyBorder="1" applyAlignment="1">
      <alignment horizontal="right"/>
    </xf>
    <xf numFmtId="166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8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166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19" fillId="0" borderId="54" xfId="0" applyFont="1" applyFill="1" applyBorder="1" applyAlignment="1">
      <alignment/>
    </xf>
    <xf numFmtId="0" fontId="20" fillId="0" borderId="54" xfId="0" applyFont="1" applyFill="1" applyBorder="1" applyAlignment="1" quotePrefix="1">
      <alignment/>
    </xf>
    <xf numFmtId="0" fontId="20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166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0" fillId="0" borderId="0" xfId="1798" applyFont="1" applyFill="1">
      <alignment/>
      <protection/>
    </xf>
    <xf numFmtId="0" fontId="20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51" xfId="1799" applyFont="1" applyFill="1" applyBorder="1">
      <alignment/>
      <protection/>
    </xf>
    <xf numFmtId="166" fontId="7" fillId="0" borderId="48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6" fontId="7" fillId="0" borderId="57" xfId="1799" applyNumberFormat="1" applyFont="1" applyFill="1" applyBorder="1" applyAlignment="1">
      <alignment horizontal="center" vertical="center"/>
      <protection/>
    </xf>
    <xf numFmtId="166" fontId="19" fillId="0" borderId="48" xfId="1798" applyNumberFormat="1" applyFont="1" applyFill="1" applyBorder="1" applyAlignment="1">
      <alignment horizontal="right"/>
      <protection/>
    </xf>
    <xf numFmtId="166" fontId="19" fillId="0" borderId="48" xfId="1798" applyNumberFormat="1" applyFont="1" applyFill="1" applyBorder="1" applyAlignment="1" quotePrefix="1">
      <alignment horizontal="right"/>
      <protection/>
    </xf>
    <xf numFmtId="166" fontId="20" fillId="0" borderId="48" xfId="1798" applyNumberFormat="1" applyFont="1" applyFill="1" applyBorder="1" applyAlignment="1">
      <alignment horizontal="right"/>
      <protection/>
    </xf>
    <xf numFmtId="166" fontId="20" fillId="0" borderId="48" xfId="1798" applyNumberFormat="1" applyFont="1" applyFill="1" applyBorder="1" applyAlignment="1" quotePrefix="1">
      <alignment horizontal="right"/>
      <protection/>
    </xf>
    <xf numFmtId="166" fontId="19" fillId="0" borderId="52" xfId="1798" applyNumberFormat="1" applyFont="1" applyFill="1" applyBorder="1" applyAlignment="1">
      <alignment horizontal="right"/>
      <protection/>
    </xf>
    <xf numFmtId="166" fontId="3" fillId="0" borderId="0" xfId="1799" applyNumberFormat="1" applyFont="1" applyFill="1">
      <alignment/>
      <protection/>
    </xf>
    <xf numFmtId="166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6" fontId="2" fillId="0" borderId="0" xfId="1799" applyNumberFormat="1" applyFont="1" applyFill="1">
      <alignment/>
      <protection/>
    </xf>
    <xf numFmtId="166" fontId="5" fillId="0" borderId="0" xfId="1799" applyNumberFormat="1" applyFont="1" applyFill="1">
      <alignment/>
      <protection/>
    </xf>
    <xf numFmtId="0" fontId="7" fillId="0" borderId="47" xfId="1798" applyFont="1" applyBorder="1">
      <alignment/>
      <protection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66" fontId="3" fillId="0" borderId="0" xfId="1799" applyNumberFormat="1" applyFont="1" applyFill="1" applyBorder="1">
      <alignment/>
      <protection/>
    </xf>
    <xf numFmtId="166" fontId="20" fillId="0" borderId="0" xfId="1798" applyNumberFormat="1" applyFont="1" applyFill="1">
      <alignment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166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6" fontId="7" fillId="0" borderId="55" xfId="1799" applyNumberFormat="1" applyFont="1" applyFill="1" applyBorder="1">
      <alignment/>
      <protection/>
    </xf>
    <xf numFmtId="0" fontId="5" fillId="0" borderId="0" xfId="1799" applyFont="1" applyFill="1" applyAlignment="1">
      <alignment horizontal="right"/>
      <protection/>
    </xf>
    <xf numFmtId="166" fontId="7" fillId="0" borderId="52" xfId="1799" applyNumberFormat="1" applyFont="1" applyFill="1" applyBorder="1" applyAlignment="1" quotePrefix="1">
      <alignment horizontal="right" vertical="justify"/>
      <protection/>
    </xf>
    <xf numFmtId="166" fontId="6" fillId="0" borderId="48" xfId="1799" applyNumberFormat="1" applyFont="1" applyFill="1" applyBorder="1" applyAlignment="1" quotePrefix="1">
      <alignment horizontal="right" vertical="justify"/>
      <protection/>
    </xf>
    <xf numFmtId="0" fontId="27" fillId="0" borderId="0" xfId="0" applyFont="1" applyAlignment="1">
      <alignment/>
    </xf>
    <xf numFmtId="0" fontId="13" fillId="0" borderId="0" xfId="1799" applyFont="1" applyFill="1">
      <alignment/>
      <protection/>
    </xf>
    <xf numFmtId="0" fontId="27" fillId="0" borderId="0" xfId="0" applyFont="1" applyFill="1" applyAlignment="1">
      <alignment/>
    </xf>
    <xf numFmtId="166" fontId="6" fillId="0" borderId="0" xfId="1799" applyNumberFormat="1" applyFont="1" applyFill="1">
      <alignment/>
      <protection/>
    </xf>
    <xf numFmtId="166" fontId="7" fillId="0" borderId="48" xfId="1799" applyNumberFormat="1" applyFont="1" applyFill="1" applyBorder="1" applyAlignment="1" quotePrefix="1">
      <alignment horizontal="right" vertical="justify"/>
      <protection/>
    </xf>
    <xf numFmtId="0" fontId="11" fillId="0" borderId="48" xfId="1799" applyFont="1" applyFill="1" applyBorder="1" applyAlignment="1">
      <alignment horizontal="center" vertical="center"/>
      <protection/>
    </xf>
    <xf numFmtId="166" fontId="7" fillId="0" borderId="48" xfId="1539" applyNumberFormat="1" applyFont="1" applyFill="1" applyBorder="1" applyAlignment="1">
      <alignment/>
    </xf>
    <xf numFmtId="174" fontId="7" fillId="0" borderId="52" xfId="1799" applyNumberFormat="1" applyFont="1" applyFill="1" applyBorder="1" applyAlignment="1" quotePrefix="1">
      <alignment horizontal="center" vertical="center" wrapText="1"/>
      <protection/>
    </xf>
    <xf numFmtId="0" fontId="7" fillId="0" borderId="0" xfId="1799" applyFont="1" applyFill="1">
      <alignment/>
      <protection/>
    </xf>
    <xf numFmtId="0" fontId="6" fillId="0" borderId="53" xfId="1799" applyFont="1" applyFill="1" applyBorder="1" applyAlignment="1">
      <alignment horizontal="center" vertical="center" wrapText="1"/>
      <protection/>
    </xf>
    <xf numFmtId="15" fontId="7" fillId="0" borderId="56" xfId="1799" applyNumberFormat="1" applyFont="1" applyFill="1" applyBorder="1" applyAlignment="1">
      <alignment horizontal="center" vertical="center"/>
      <protection/>
    </xf>
    <xf numFmtId="173" fontId="7" fillId="0" borderId="56" xfId="1799" applyNumberFormat="1" applyFont="1" applyFill="1" applyBorder="1" applyAlignment="1">
      <alignment horizontal="center" vertical="center"/>
      <protection/>
    </xf>
    <xf numFmtId="0" fontId="6" fillId="0" borderId="53" xfId="179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49" xfId="1799" applyFont="1" applyFill="1" applyBorder="1">
      <alignment/>
      <protection/>
    </xf>
    <xf numFmtId="0" fontId="7" fillId="0" borderId="50" xfId="1799" applyFont="1" applyFill="1" applyBorder="1">
      <alignment/>
      <protection/>
    </xf>
    <xf numFmtId="0" fontId="7" fillId="0" borderId="49" xfId="1799" applyFont="1" applyFill="1" applyBorder="1" applyAlignment="1">
      <alignment horizontal="center"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7" xfId="1799" applyFont="1" applyFill="1" applyBorder="1">
      <alignment/>
      <protection/>
    </xf>
    <xf numFmtId="0" fontId="6" fillId="0" borderId="0" xfId="1799" applyFont="1" applyFill="1" applyBorder="1" applyAlignment="1">
      <alignment horizontal="center"/>
      <protection/>
    </xf>
    <xf numFmtId="166" fontId="7" fillId="0" borderId="0" xfId="1799" applyNumberFormat="1" applyFont="1" applyFill="1">
      <alignment/>
      <protection/>
    </xf>
    <xf numFmtId="0" fontId="22" fillId="0" borderId="47" xfId="0" applyFont="1" applyFill="1" applyBorder="1" applyAlignment="1">
      <alignment/>
    </xf>
    <xf numFmtId="0" fontId="7" fillId="0" borderId="47" xfId="1799" applyFont="1" applyFill="1" applyBorder="1" applyAlignment="1">
      <alignment horizontal="left" wrapText="1"/>
      <protection/>
    </xf>
    <xf numFmtId="0" fontId="6" fillId="0" borderId="47" xfId="1799" applyFont="1" applyFill="1" applyBorder="1" applyAlignment="1">
      <alignment horizontal="left" wrapText="1"/>
      <protection/>
    </xf>
    <xf numFmtId="0" fontId="7" fillId="0" borderId="54" xfId="1799" applyFont="1" applyFill="1" applyBorder="1" applyAlignment="1">
      <alignment horizontal="left"/>
      <protection/>
    </xf>
    <xf numFmtId="0" fontId="7" fillId="0" borderId="47" xfId="1799" applyFont="1" applyFill="1" applyBorder="1" applyAlignment="1" quotePrefix="1">
      <alignment horizontal="left" wrapText="1"/>
      <protection/>
    </xf>
    <xf numFmtId="0" fontId="11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 quotePrefix="1">
      <alignment horizontal="left" wrapText="1"/>
      <protection/>
    </xf>
    <xf numFmtId="0" fontId="10" fillId="0" borderId="0" xfId="1799" applyFont="1" applyFill="1" applyBorder="1" applyAlignment="1" quotePrefix="1">
      <alignment horizontal="center"/>
      <protection/>
    </xf>
    <xf numFmtId="0" fontId="6" fillId="0" borderId="47" xfId="1799" applyFont="1" applyFill="1" applyBorder="1" applyAlignment="1">
      <alignment horizontal="left" vertical="top" wrapText="1"/>
      <protection/>
    </xf>
    <xf numFmtId="0" fontId="10" fillId="0" borderId="0" xfId="1799" applyFont="1" applyFill="1" applyBorder="1" applyAlignment="1">
      <alignment horizontal="center" vertical="top" wrapText="1"/>
      <protection/>
    </xf>
    <xf numFmtId="0" fontId="7" fillId="0" borderId="54" xfId="1799" applyFont="1" applyFill="1" applyBorder="1" quotePrefix="1">
      <alignment/>
      <protection/>
    </xf>
    <xf numFmtId="16" fontId="6" fillId="0" borderId="54" xfId="1799" applyNumberFormat="1" applyFont="1" applyFill="1" applyBorder="1" quotePrefix="1">
      <alignment/>
      <protection/>
    </xf>
    <xf numFmtId="4" fontId="6" fillId="0" borderId="56" xfId="1799" applyNumberFormat="1" applyFont="1" applyFill="1" applyBorder="1">
      <alignment/>
      <protection/>
    </xf>
    <xf numFmtId="4" fontId="6" fillId="0" borderId="52" xfId="1799" applyNumberFormat="1" applyFont="1" applyFill="1" applyBorder="1">
      <alignment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2" fontId="3" fillId="0" borderId="0" xfId="1799" applyNumberFormat="1" applyFont="1" applyFill="1" applyBorder="1">
      <alignment/>
      <protection/>
    </xf>
    <xf numFmtId="0" fontId="10" fillId="0" borderId="48" xfId="1799" applyFont="1" applyFill="1" applyBorder="1" applyAlignment="1" quotePrefix="1">
      <alignment horizontal="center"/>
      <protection/>
    </xf>
    <xf numFmtId="0" fontId="11" fillId="0" borderId="54" xfId="1799" applyFont="1" applyFill="1" applyBorder="1" applyAlignment="1" quotePrefix="1">
      <alignment horizontal="center" vertical="top" wrapText="1"/>
      <protection/>
    </xf>
    <xf numFmtId="16" fontId="11" fillId="0" borderId="54" xfId="1799" applyNumberFormat="1" applyFont="1" applyFill="1" applyBorder="1" applyAlignment="1" quotePrefix="1">
      <alignment horizontal="center" vertical="top" wrapText="1"/>
      <protection/>
    </xf>
    <xf numFmtId="166" fontId="2" fillId="0" borderId="0" xfId="1799" applyNumberFormat="1" applyFill="1">
      <alignment/>
      <protection/>
    </xf>
    <xf numFmtId="15" fontId="7" fillId="0" borderId="52" xfId="1799" applyNumberFormat="1" applyFont="1" applyFill="1" applyBorder="1" applyAlignment="1" quotePrefix="1">
      <alignment horizontal="center" vertical="center"/>
      <protection/>
    </xf>
    <xf numFmtId="0" fontId="7" fillId="0" borderId="48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0" fontId="6" fillId="0" borderId="0" xfId="1799" applyFont="1" applyFill="1" applyBorder="1" applyAlignment="1">
      <alignment horizontal="left" vertical="top" wrapText="1"/>
      <protection/>
    </xf>
    <xf numFmtId="0" fontId="135" fillId="0" borderId="54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54" xfId="1799" applyFont="1" applyFill="1" applyBorder="1" applyAlignment="1">
      <alignment horizontal="center" vertical="center"/>
      <protection/>
    </xf>
    <xf numFmtId="0" fontId="6" fillId="0" borderId="55" xfId="1799" applyFont="1" applyFill="1" applyBorder="1" applyAlignment="1">
      <alignment horizontal="center" vertical="center" wrapText="1"/>
      <protection/>
    </xf>
    <xf numFmtId="0" fontId="7" fillId="0" borderId="60" xfId="179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135" fillId="0" borderId="56" xfId="0" applyNumberFormat="1" applyFont="1" applyFill="1" applyBorder="1" applyAlignment="1" quotePrefix="1">
      <alignment/>
    </xf>
    <xf numFmtId="0" fontId="135" fillId="0" borderId="53" xfId="0" applyFont="1" applyFill="1" applyBorder="1" applyAlignment="1">
      <alignment/>
    </xf>
    <xf numFmtId="0" fontId="135" fillId="0" borderId="49" xfId="0" applyFont="1" applyFill="1" applyBorder="1" applyAlignment="1">
      <alignment/>
    </xf>
    <xf numFmtId="2" fontId="22" fillId="0" borderId="50" xfId="0" applyNumberFormat="1" applyFont="1" applyFill="1" applyBorder="1" applyAlignment="1">
      <alignment/>
    </xf>
    <xf numFmtId="0" fontId="22" fillId="0" borderId="51" xfId="0" applyFont="1" applyFill="1" applyBorder="1" applyAlignment="1">
      <alignment/>
    </xf>
    <xf numFmtId="2" fontId="135" fillId="0" borderId="0" xfId="0" applyNumberFormat="1" applyFont="1" applyFill="1" applyBorder="1" applyAlignment="1">
      <alignment/>
    </xf>
    <xf numFmtId="0" fontId="135" fillId="0" borderId="47" xfId="0" applyFont="1" applyFill="1" applyBorder="1" applyAlignment="1">
      <alignment/>
    </xf>
    <xf numFmtId="0" fontId="135" fillId="0" borderId="55" xfId="0" applyFont="1" applyFill="1" applyBorder="1" applyAlignment="1">
      <alignment/>
    </xf>
    <xf numFmtId="2" fontId="135" fillId="0" borderId="56" xfId="0" applyNumberFormat="1" applyFont="1" applyFill="1" applyBorder="1" applyAlignment="1">
      <alignment/>
    </xf>
    <xf numFmtId="0" fontId="135" fillId="0" borderId="53" xfId="0" applyFont="1" applyFill="1" applyBorder="1" applyAlignment="1">
      <alignment horizontal="left"/>
    </xf>
    <xf numFmtId="0" fontId="135" fillId="0" borderId="52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vertical="top"/>
    </xf>
    <xf numFmtId="0" fontId="22" fillId="0" borderId="47" xfId="0" applyFont="1" applyFill="1" applyBorder="1" applyAlignment="1">
      <alignment vertical="justify" wrapText="1"/>
    </xf>
    <xf numFmtId="2" fontId="22" fillId="0" borderId="0" xfId="0" applyNumberFormat="1" applyFont="1" applyFill="1" applyBorder="1" applyAlignment="1">
      <alignment vertical="top"/>
    </xf>
    <xf numFmtId="16" fontId="22" fillId="0" borderId="54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/>
    </xf>
    <xf numFmtId="0" fontId="135" fillId="0" borderId="47" xfId="0" applyFont="1" applyFill="1" applyBorder="1" applyAlignment="1">
      <alignment vertical="justify" wrapText="1"/>
    </xf>
    <xf numFmtId="256" fontId="135" fillId="0" borderId="0" xfId="0" applyNumberFormat="1" applyFont="1" applyFill="1" applyBorder="1" applyAlignment="1" quotePrefix="1">
      <alignment horizontal="left"/>
    </xf>
    <xf numFmtId="2" fontId="135" fillId="0" borderId="0" xfId="0" applyNumberFormat="1" applyFont="1" applyFill="1" applyBorder="1" applyAlignment="1" quotePrefix="1">
      <alignment vertical="top"/>
    </xf>
    <xf numFmtId="0" fontId="22" fillId="0" borderId="47" xfId="0" applyFont="1" applyFill="1" applyBorder="1" applyAlignment="1">
      <alignment vertical="justify" wrapText="1"/>
    </xf>
    <xf numFmtId="0" fontId="135" fillId="0" borderId="52" xfId="0" applyFont="1" applyFill="1" applyBorder="1" applyAlignment="1">
      <alignment/>
    </xf>
    <xf numFmtId="0" fontId="135" fillId="0" borderId="0" xfId="0" applyFont="1" applyFill="1" applyAlignment="1">
      <alignment/>
    </xf>
    <xf numFmtId="2" fontId="135" fillId="0" borderId="0" xfId="0" applyNumberFormat="1" applyFont="1" applyFill="1" applyAlignment="1">
      <alignment/>
    </xf>
    <xf numFmtId="166" fontId="6" fillId="0" borderId="48" xfId="1569" applyNumberFormat="1" applyFont="1" applyFill="1" applyBorder="1" applyAlignment="1">
      <alignment vertical="top"/>
    </xf>
    <xf numFmtId="0" fontId="136" fillId="0" borderId="0" xfId="0" applyFont="1" applyFill="1" applyAlignment="1">
      <alignment/>
    </xf>
    <xf numFmtId="0" fontId="136" fillId="0" borderId="0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56" xfId="0" applyFont="1" applyFill="1" applyBorder="1" applyAlignment="1">
      <alignment horizontal="left" vertical="justify"/>
    </xf>
    <xf numFmtId="0" fontId="20" fillId="0" borderId="56" xfId="0" applyFont="1" applyFill="1" applyBorder="1" applyAlignment="1">
      <alignment/>
    </xf>
    <xf numFmtId="0" fontId="136" fillId="0" borderId="56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 vertical="justify"/>
    </xf>
    <xf numFmtId="0" fontId="46" fillId="0" borderId="0" xfId="0" applyFont="1" applyFill="1" applyBorder="1" applyAlignment="1">
      <alignment/>
    </xf>
    <xf numFmtId="0" fontId="136" fillId="0" borderId="0" xfId="0" applyFont="1" applyFill="1" applyAlignment="1">
      <alignment horizontal="left" vertical="justify"/>
    </xf>
    <xf numFmtId="0" fontId="137" fillId="0" borderId="0" xfId="0" applyFont="1" applyFill="1" applyAlignment="1">
      <alignment/>
    </xf>
    <xf numFmtId="0" fontId="138" fillId="0" borderId="0" xfId="0" applyFont="1" applyFill="1" applyAlignment="1">
      <alignment/>
    </xf>
    <xf numFmtId="0" fontId="138" fillId="0" borderId="0" xfId="0" applyFont="1" applyFill="1" applyAlignment="1">
      <alignment horizontal="left" vertical="justify"/>
    </xf>
    <xf numFmtId="0" fontId="1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justify"/>
    </xf>
    <xf numFmtId="0" fontId="6" fillId="0" borderId="0" xfId="0" applyNumberFormat="1" applyFont="1" applyFill="1" applyAlignment="1">
      <alignment/>
    </xf>
    <xf numFmtId="0" fontId="135" fillId="0" borderId="54" xfId="0" applyFont="1" applyFill="1" applyBorder="1" applyAlignment="1" quotePrefix="1">
      <alignment/>
    </xf>
    <xf numFmtId="0" fontId="22" fillId="0" borderId="47" xfId="0" applyFont="1" applyFill="1" applyBorder="1" applyAlignment="1">
      <alignment/>
    </xf>
    <xf numFmtId="0" fontId="50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left" vertical="justify"/>
    </xf>
    <xf numFmtId="0" fontId="7" fillId="0" borderId="5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justify"/>
    </xf>
    <xf numFmtId="0" fontId="7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137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justify"/>
    </xf>
    <xf numFmtId="0" fontId="137" fillId="0" borderId="4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14" fontId="7" fillId="0" borderId="48" xfId="1799" applyNumberFormat="1" applyFont="1" applyFill="1" applyBorder="1" applyAlignment="1">
      <alignment horizontal="center"/>
      <protection/>
    </xf>
    <xf numFmtId="14" fontId="7" fillId="68" borderId="48" xfId="1799" applyNumberFormat="1" applyFont="1" applyFill="1" applyBorder="1" applyAlignment="1">
      <alignment horizontal="left"/>
      <protection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>
      <alignment horizontal="justify" vertical="justify"/>
    </xf>
    <xf numFmtId="164" fontId="6" fillId="0" borderId="48" xfId="1539" applyNumberFormat="1" applyFont="1" applyFill="1" applyBorder="1" applyAlignment="1" quotePrefix="1">
      <alignment horizontal="center" vertical="justify"/>
    </xf>
    <xf numFmtId="164" fontId="6" fillId="0" borderId="48" xfId="1539" applyNumberFormat="1" applyFont="1" applyFill="1" applyBorder="1" applyAlignment="1">
      <alignment horizontal="center" vertical="justify"/>
    </xf>
    <xf numFmtId="0" fontId="6" fillId="0" borderId="48" xfId="0" applyFont="1" applyFill="1" applyBorder="1" applyAlignment="1">
      <alignment vertical="top" wrapText="1"/>
    </xf>
    <xf numFmtId="164" fontId="138" fillId="0" borderId="48" xfId="1539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2" xfId="0" applyFont="1" applyFill="1" applyBorder="1" applyAlignment="1">
      <alignment horizontal="left" vertical="justify"/>
    </xf>
    <xf numFmtId="0" fontId="7" fillId="0" borderId="52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center"/>
    </xf>
    <xf numFmtId="0" fontId="7" fillId="0" borderId="48" xfId="0" applyFont="1" applyFill="1" applyBorder="1" applyAlignment="1" quotePrefix="1">
      <alignment horizontal="left" vertical="justify"/>
    </xf>
    <xf numFmtId="0" fontId="7" fillId="0" borderId="48" xfId="0" applyFont="1" applyFill="1" applyBorder="1" applyAlignment="1" quotePrefix="1">
      <alignment vertical="justify"/>
    </xf>
    <xf numFmtId="0" fontId="7" fillId="0" borderId="57" xfId="0" applyFont="1" applyFill="1" applyBorder="1" applyAlignment="1">
      <alignment horizontal="justify" vertical="justify"/>
    </xf>
    <xf numFmtId="0" fontId="7" fillId="0" borderId="48" xfId="0" applyFont="1" applyFill="1" applyBorder="1" applyAlignment="1">
      <alignment horizontal="justify" vertical="justify"/>
    </xf>
    <xf numFmtId="0" fontId="6" fillId="0" borderId="48" xfId="0" applyFont="1" applyFill="1" applyBorder="1" applyAlignment="1" quotePrefix="1">
      <alignment horizontal="left" vertical="justify"/>
    </xf>
    <xf numFmtId="0" fontId="6" fillId="0" borderId="52" xfId="0" applyFont="1" applyFill="1" applyBorder="1" applyAlignment="1">
      <alignment/>
    </xf>
    <xf numFmtId="0" fontId="7" fillId="0" borderId="52" xfId="0" applyFont="1" applyFill="1" applyBorder="1" applyAlignment="1">
      <alignment vertical="justify"/>
    </xf>
    <xf numFmtId="166" fontId="7" fillId="0" borderId="58" xfId="1799" applyNumberFormat="1" applyFont="1" applyFill="1" applyBorder="1" applyAlignment="1" quotePrefix="1">
      <alignment horizontal="right" vertical="justify"/>
      <protection/>
    </xf>
    <xf numFmtId="0" fontId="22" fillId="0" borderId="50" xfId="0" applyFont="1" applyFill="1" applyBorder="1" applyAlignment="1">
      <alignment/>
    </xf>
    <xf numFmtId="0" fontId="135" fillId="0" borderId="56" xfId="0" applyFont="1" applyFill="1" applyBorder="1" applyAlignment="1">
      <alignment horizontal="left"/>
    </xf>
    <xf numFmtId="0" fontId="22" fillId="0" borderId="0" xfId="0" applyFont="1" applyFill="1" applyBorder="1" applyAlignment="1">
      <alignment vertical="justify" wrapText="1"/>
    </xf>
    <xf numFmtId="0" fontId="135" fillId="0" borderId="0" xfId="0" applyFont="1" applyFill="1" applyBorder="1" applyAlignment="1">
      <alignment vertical="justify" wrapText="1"/>
    </xf>
    <xf numFmtId="0" fontId="135" fillId="0" borderId="56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/>
    </xf>
    <xf numFmtId="0" fontId="6" fillId="0" borderId="57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6" fillId="0" borderId="48" xfId="0" applyFont="1" applyFill="1" applyBorder="1" applyAlignment="1" quotePrefix="1">
      <alignment/>
    </xf>
    <xf numFmtId="0" fontId="7" fillId="0" borderId="54" xfId="0" applyFont="1" applyFill="1" applyBorder="1" applyAlignment="1" quotePrefix="1">
      <alignment/>
    </xf>
    <xf numFmtId="0" fontId="22" fillId="0" borderId="54" xfId="0" applyFont="1" applyFill="1" applyBorder="1" applyAlignment="1">
      <alignment/>
    </xf>
    <xf numFmtId="0" fontId="135" fillId="0" borderId="54" xfId="0" applyFont="1" applyFill="1" applyBorder="1" applyAlignment="1">
      <alignment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0" fontId="137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54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5" xfId="0" applyFont="1" applyFill="1" applyBorder="1" applyAlignment="1">
      <alignment/>
    </xf>
    <xf numFmtId="0" fontId="7" fillId="0" borderId="5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37" fillId="0" borderId="48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6.375" style="48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4" t="s">
        <v>496</v>
      </c>
      <c r="B1" s="3"/>
      <c r="C1" s="47"/>
      <c r="D1" s="11"/>
      <c r="E1" s="11"/>
      <c r="F1" s="11"/>
      <c r="G1" s="11"/>
      <c r="H1" s="11"/>
      <c r="I1" s="11"/>
      <c r="J1" s="11"/>
    </row>
    <row r="2" spans="1:10" ht="23.25">
      <c r="A2" s="54" t="s">
        <v>498</v>
      </c>
      <c r="B2" s="3"/>
      <c r="C2" s="47"/>
      <c r="D2" s="11"/>
      <c r="E2" s="11"/>
      <c r="F2" s="11"/>
      <c r="G2" s="11"/>
      <c r="H2" s="11"/>
      <c r="I2" s="11"/>
      <c r="J2" s="11"/>
    </row>
    <row r="3" spans="1:10" ht="19.5">
      <c r="A3" s="55" t="s">
        <v>322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36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36"/>
      <c r="D5" s="36"/>
      <c r="E5" s="36"/>
      <c r="F5" s="36"/>
      <c r="G5" s="36"/>
      <c r="H5" s="36"/>
      <c r="I5" s="36"/>
      <c r="J5" s="36"/>
    </row>
    <row r="6" spans="1:10" s="15" customFormat="1" ht="15">
      <c r="A6" s="8"/>
      <c r="B6" s="8"/>
      <c r="C6" s="36"/>
      <c r="D6" s="36"/>
      <c r="E6" s="36"/>
      <c r="F6" s="36"/>
      <c r="G6" s="36"/>
      <c r="H6" s="36"/>
      <c r="I6" s="36"/>
      <c r="J6" s="36"/>
    </row>
    <row r="7" spans="1:10" s="15" customFormat="1" ht="15">
      <c r="A7" s="8"/>
      <c r="B7" s="8"/>
      <c r="C7" s="36"/>
      <c r="D7" s="36"/>
      <c r="E7" s="36"/>
      <c r="F7" s="36"/>
      <c r="G7" s="36"/>
      <c r="H7" s="36"/>
      <c r="I7" s="36"/>
      <c r="J7" s="36"/>
    </row>
    <row r="8" spans="1:10" s="15" customFormat="1" ht="15">
      <c r="A8" s="8"/>
      <c r="B8" s="8"/>
      <c r="C8" s="36"/>
      <c r="D8" s="10"/>
      <c r="E8" s="184"/>
      <c r="F8" s="10"/>
      <c r="G8" s="10"/>
      <c r="H8" s="10"/>
      <c r="I8" s="10"/>
      <c r="J8" s="10"/>
    </row>
    <row r="9" spans="1:10" ht="15.75" customHeight="1">
      <c r="A9" s="65"/>
      <c r="B9" s="66"/>
      <c r="C9" s="79"/>
      <c r="D9" s="60"/>
      <c r="E9" s="61" t="s">
        <v>329</v>
      </c>
      <c r="F9" s="62"/>
      <c r="G9" s="61"/>
      <c r="H9" s="60"/>
      <c r="I9" s="61" t="s">
        <v>263</v>
      </c>
      <c r="J9" s="62"/>
    </row>
    <row r="10" spans="1:10" ht="15.75" customHeight="1">
      <c r="A10" s="74"/>
      <c r="B10" s="140" t="s">
        <v>70</v>
      </c>
      <c r="C10" s="80" t="s">
        <v>262</v>
      </c>
      <c r="D10" s="242"/>
      <c r="E10" s="200" t="s">
        <v>497</v>
      </c>
      <c r="F10" s="199"/>
      <c r="G10" s="243"/>
      <c r="H10" s="145"/>
      <c r="I10" s="200" t="s">
        <v>330</v>
      </c>
      <c r="J10" s="75"/>
    </row>
    <row r="11" spans="1:10" ht="15.75" customHeight="1">
      <c r="A11" s="72"/>
      <c r="B11" s="139"/>
      <c r="C11" s="81"/>
      <c r="D11" s="141" t="s">
        <v>71</v>
      </c>
      <c r="E11" s="141" t="s">
        <v>72</v>
      </c>
      <c r="F11" s="141" t="s">
        <v>73</v>
      </c>
      <c r="G11" s="244"/>
      <c r="H11" s="141" t="s">
        <v>71</v>
      </c>
      <c r="I11" s="141" t="s">
        <v>72</v>
      </c>
      <c r="J11" s="141" t="s">
        <v>73</v>
      </c>
    </row>
    <row r="12" spans="1:17" s="2" customFormat="1" ht="15">
      <c r="A12" s="67" t="s">
        <v>74</v>
      </c>
      <c r="B12" s="40" t="s">
        <v>75</v>
      </c>
      <c r="C12" s="80">
        <v>3</v>
      </c>
      <c r="D12" s="30">
        <v>0</v>
      </c>
      <c r="E12" s="30">
        <v>0</v>
      </c>
      <c r="F12" s="31">
        <f aca="true" t="shared" si="0" ref="F12:F47">+E12+D12</f>
        <v>0</v>
      </c>
      <c r="G12" s="37"/>
      <c r="H12" s="30">
        <v>1</v>
      </c>
      <c r="I12" s="30">
        <v>1</v>
      </c>
      <c r="J12" s="32">
        <v>2</v>
      </c>
      <c r="O12" s="174"/>
      <c r="P12" s="174"/>
      <c r="Q12" s="174"/>
    </row>
    <row r="13" spans="1:17" s="2" customFormat="1" ht="14.25" customHeight="1">
      <c r="A13" s="138" t="s">
        <v>76</v>
      </c>
      <c r="B13" s="16" t="s">
        <v>268</v>
      </c>
      <c r="C13" s="83">
        <v>4</v>
      </c>
      <c r="D13" s="30">
        <f>SUM(D14:D18)</f>
        <v>5854</v>
      </c>
      <c r="E13" s="30">
        <f>SUM(E14:E18)</f>
        <v>50</v>
      </c>
      <c r="F13" s="30">
        <f t="shared" si="0"/>
        <v>5904</v>
      </c>
      <c r="G13" s="37"/>
      <c r="H13" s="30">
        <v>359</v>
      </c>
      <c r="I13" s="30">
        <v>7</v>
      </c>
      <c r="J13" s="32">
        <v>366</v>
      </c>
      <c r="O13" s="174"/>
      <c r="P13" s="174"/>
      <c r="Q13" s="174"/>
    </row>
    <row r="14" spans="1:17" s="2" customFormat="1" ht="15">
      <c r="A14" s="69"/>
      <c r="B14" s="16" t="s">
        <v>269</v>
      </c>
      <c r="C14" s="83"/>
      <c r="D14" s="31"/>
      <c r="E14" s="31"/>
      <c r="F14" s="30"/>
      <c r="G14" s="37"/>
      <c r="H14" s="31"/>
      <c r="I14" s="31"/>
      <c r="J14" s="32"/>
      <c r="O14" s="174"/>
      <c r="P14" s="174"/>
      <c r="Q14" s="174"/>
    </row>
    <row r="15" spans="1:17" s="2" customFormat="1" ht="15">
      <c r="A15" s="68" t="s">
        <v>77</v>
      </c>
      <c r="B15" s="41" t="s">
        <v>78</v>
      </c>
      <c r="C15" s="229"/>
      <c r="D15" s="28">
        <v>0</v>
      </c>
      <c r="E15" s="28">
        <v>0</v>
      </c>
      <c r="F15" s="28">
        <f t="shared" si="0"/>
        <v>0</v>
      </c>
      <c r="G15" s="37"/>
      <c r="H15" s="33">
        <v>0</v>
      </c>
      <c r="I15" s="28">
        <v>0</v>
      </c>
      <c r="J15" s="137">
        <v>0</v>
      </c>
      <c r="L15" s="174"/>
      <c r="O15" s="174"/>
      <c r="P15" s="174"/>
      <c r="Q15" s="174"/>
    </row>
    <row r="16" spans="1:17" s="2" customFormat="1" ht="15">
      <c r="A16" s="68" t="s">
        <v>79</v>
      </c>
      <c r="B16" s="42" t="s">
        <v>264</v>
      </c>
      <c r="C16" s="82"/>
      <c r="D16" s="33">
        <v>0</v>
      </c>
      <c r="E16" s="33">
        <v>0</v>
      </c>
      <c r="F16" s="30">
        <f t="shared" si="0"/>
        <v>0</v>
      </c>
      <c r="G16" s="37"/>
      <c r="H16" s="33">
        <v>0</v>
      </c>
      <c r="I16" s="33">
        <v>0</v>
      </c>
      <c r="J16" s="32">
        <v>0</v>
      </c>
      <c r="L16" s="174"/>
      <c r="O16" s="174"/>
      <c r="P16" s="174"/>
      <c r="Q16" s="174"/>
    </row>
    <row r="17" spans="1:17" s="2" customFormat="1" ht="15">
      <c r="A17" s="68"/>
      <c r="B17" s="42" t="s">
        <v>265</v>
      </c>
      <c r="C17" s="82"/>
      <c r="D17" s="33"/>
      <c r="E17" s="33"/>
      <c r="F17" s="30">
        <f t="shared" si="0"/>
        <v>0</v>
      </c>
      <c r="G17" s="37"/>
      <c r="H17" s="33"/>
      <c r="I17" s="33"/>
      <c r="J17" s="32">
        <v>0</v>
      </c>
      <c r="L17" s="174"/>
      <c r="O17" s="174"/>
      <c r="P17" s="174"/>
      <c r="Q17" s="174"/>
    </row>
    <row r="18" spans="1:17" s="2" customFormat="1" ht="15">
      <c r="A18" s="68" t="s">
        <v>81</v>
      </c>
      <c r="B18" s="42" t="s">
        <v>82</v>
      </c>
      <c r="C18" s="229" t="s">
        <v>142</v>
      </c>
      <c r="D18" s="33">
        <v>5854</v>
      </c>
      <c r="E18" s="28">
        <v>50</v>
      </c>
      <c r="F18" s="28">
        <f t="shared" si="0"/>
        <v>5904</v>
      </c>
      <c r="G18" s="37"/>
      <c r="H18" s="33">
        <v>359</v>
      </c>
      <c r="I18" s="33">
        <v>7</v>
      </c>
      <c r="J18" s="137">
        <v>366</v>
      </c>
      <c r="L18" s="174"/>
      <c r="M18" s="174"/>
      <c r="N18" s="174"/>
      <c r="O18" s="174"/>
      <c r="P18" s="174"/>
      <c r="Q18" s="174"/>
    </row>
    <row r="19" spans="1:17" s="2" customFormat="1" ht="15">
      <c r="A19" s="69" t="s">
        <v>83</v>
      </c>
      <c r="B19" s="16" t="s">
        <v>84</v>
      </c>
      <c r="C19" s="83">
        <v>5</v>
      </c>
      <c r="D19" s="31">
        <v>155</v>
      </c>
      <c r="E19" s="31">
        <v>6329</v>
      </c>
      <c r="F19" s="21">
        <f t="shared" si="0"/>
        <v>6484</v>
      </c>
      <c r="G19" s="37"/>
      <c r="H19" s="31">
        <v>1166</v>
      </c>
      <c r="I19" s="31">
        <v>44003</v>
      </c>
      <c r="J19" s="32">
        <v>45169</v>
      </c>
      <c r="L19" s="174"/>
      <c r="N19" s="174"/>
      <c r="O19" s="174"/>
      <c r="P19" s="174"/>
      <c r="Q19" s="174"/>
    </row>
    <row r="20" spans="1:17" s="2" customFormat="1" ht="15">
      <c r="A20" s="67" t="s">
        <v>85</v>
      </c>
      <c r="B20" s="16" t="s">
        <v>86</v>
      </c>
      <c r="C20" s="83"/>
      <c r="D20" s="31">
        <v>0</v>
      </c>
      <c r="E20" s="31">
        <v>0</v>
      </c>
      <c r="F20" s="20">
        <f t="shared" si="0"/>
        <v>0</v>
      </c>
      <c r="G20" s="37"/>
      <c r="H20" s="31">
        <v>0</v>
      </c>
      <c r="I20" s="31">
        <v>0</v>
      </c>
      <c r="J20" s="32">
        <v>0</v>
      </c>
      <c r="L20" s="174"/>
      <c r="O20" s="174"/>
      <c r="P20" s="174"/>
      <c r="Q20" s="174"/>
    </row>
    <row r="21" spans="1:17" s="2" customFormat="1" ht="15">
      <c r="A21" s="67" t="s">
        <v>87</v>
      </c>
      <c r="B21" s="16" t="s">
        <v>88</v>
      </c>
      <c r="C21" s="80">
        <v>6</v>
      </c>
      <c r="D21" s="31">
        <v>0</v>
      </c>
      <c r="E21" s="31">
        <v>2</v>
      </c>
      <c r="F21" s="21">
        <f t="shared" si="0"/>
        <v>2</v>
      </c>
      <c r="G21" s="37"/>
      <c r="H21" s="31">
        <v>0</v>
      </c>
      <c r="I21" s="31">
        <v>2</v>
      </c>
      <c r="J21" s="32">
        <v>2</v>
      </c>
      <c r="L21" s="174"/>
      <c r="O21" s="174"/>
      <c r="P21" s="174"/>
      <c r="Q21" s="174"/>
    </row>
    <row r="22" spans="1:17" s="2" customFormat="1" ht="15.75">
      <c r="A22" s="142" t="s">
        <v>89</v>
      </c>
      <c r="B22" s="16" t="s">
        <v>278</v>
      </c>
      <c r="C22" s="80">
        <v>7</v>
      </c>
      <c r="D22" s="31">
        <f>+D23+D27</f>
        <v>1813079</v>
      </c>
      <c r="E22" s="77">
        <f>+E23+E27</f>
        <v>616913</v>
      </c>
      <c r="F22" s="77">
        <f t="shared" si="0"/>
        <v>2429992</v>
      </c>
      <c r="G22" s="37"/>
      <c r="H22" s="31">
        <v>1560180</v>
      </c>
      <c r="I22" s="77">
        <v>426369</v>
      </c>
      <c r="J22" s="32">
        <v>1986549</v>
      </c>
      <c r="K22" s="174"/>
      <c r="O22" s="174"/>
      <c r="P22" s="174"/>
      <c r="Q22" s="174"/>
    </row>
    <row r="23" spans="1:17" s="2" customFormat="1" ht="15.75">
      <c r="A23" s="143" t="s">
        <v>90</v>
      </c>
      <c r="B23" s="344" t="s">
        <v>279</v>
      </c>
      <c r="C23" s="82"/>
      <c r="D23" s="33">
        <f>+D24+D25+D26</f>
        <v>545959</v>
      </c>
      <c r="E23" s="76">
        <f>+E24+E25+E26</f>
        <v>22580</v>
      </c>
      <c r="F23" s="20">
        <f t="shared" si="0"/>
        <v>568539</v>
      </c>
      <c r="G23" s="38"/>
      <c r="H23" s="33">
        <v>523164</v>
      </c>
      <c r="I23" s="76">
        <v>18320</v>
      </c>
      <c r="J23" s="137">
        <v>541484</v>
      </c>
      <c r="K23" s="174"/>
      <c r="O23" s="174"/>
      <c r="P23" s="174"/>
      <c r="Q23" s="174"/>
    </row>
    <row r="24" spans="1:17" ht="15.75">
      <c r="A24" s="143" t="s">
        <v>91</v>
      </c>
      <c r="B24" s="344" t="s">
        <v>280</v>
      </c>
      <c r="C24" s="82"/>
      <c r="D24" s="33">
        <v>558940</v>
      </c>
      <c r="E24" s="33">
        <v>17821</v>
      </c>
      <c r="F24" s="20">
        <f t="shared" si="0"/>
        <v>576761</v>
      </c>
      <c r="G24" s="38"/>
      <c r="H24" s="33">
        <v>535782</v>
      </c>
      <c r="I24" s="33">
        <v>9370</v>
      </c>
      <c r="J24" s="137">
        <v>545152</v>
      </c>
      <c r="K24" s="174"/>
      <c r="L24" s="2"/>
      <c r="M24" s="2"/>
      <c r="N24" s="2"/>
      <c r="O24" s="174"/>
      <c r="P24" s="174"/>
      <c r="Q24" s="174"/>
    </row>
    <row r="25" spans="1:17" ht="15.75">
      <c r="A25" s="143" t="s">
        <v>92</v>
      </c>
      <c r="B25" s="344" t="s">
        <v>281</v>
      </c>
      <c r="C25" s="82"/>
      <c r="D25" s="33">
        <v>0</v>
      </c>
      <c r="E25" s="33">
        <v>5047</v>
      </c>
      <c r="F25" s="20">
        <f t="shared" si="0"/>
        <v>5047</v>
      </c>
      <c r="G25" s="38"/>
      <c r="H25" s="33">
        <v>0</v>
      </c>
      <c r="I25" s="33">
        <v>9089</v>
      </c>
      <c r="J25" s="137">
        <v>9089</v>
      </c>
      <c r="K25" s="2"/>
      <c r="L25" s="2"/>
      <c r="M25" s="2"/>
      <c r="N25" s="2"/>
      <c r="O25" s="174"/>
      <c r="P25" s="174"/>
      <c r="Q25" s="174"/>
    </row>
    <row r="26" spans="1:18" ht="15.75">
      <c r="A26" s="143" t="s">
        <v>93</v>
      </c>
      <c r="B26" s="344" t="s">
        <v>94</v>
      </c>
      <c r="C26" s="82"/>
      <c r="D26" s="33">
        <v>-12981</v>
      </c>
      <c r="E26" s="33">
        <v>-288</v>
      </c>
      <c r="F26" s="20">
        <f t="shared" si="0"/>
        <v>-13269</v>
      </c>
      <c r="G26" s="38"/>
      <c r="H26" s="33">
        <v>-12618</v>
      </c>
      <c r="I26" s="33">
        <v>-139</v>
      </c>
      <c r="J26" s="137">
        <v>-12757</v>
      </c>
      <c r="K26" s="2"/>
      <c r="L26" s="2"/>
      <c r="M26" s="2"/>
      <c r="N26" s="2"/>
      <c r="O26" s="174"/>
      <c r="P26" s="174"/>
      <c r="Q26" s="174"/>
      <c r="R26" s="29"/>
    </row>
    <row r="27" spans="1:17" ht="15.75">
      <c r="A27" s="143" t="s">
        <v>95</v>
      </c>
      <c r="B27" s="344" t="s">
        <v>282</v>
      </c>
      <c r="C27" s="82"/>
      <c r="D27" s="33">
        <f>+D28+D29</f>
        <v>1267120</v>
      </c>
      <c r="E27" s="76">
        <f>+E28+E29</f>
        <v>594333</v>
      </c>
      <c r="F27" s="20">
        <f t="shared" si="0"/>
        <v>1861453</v>
      </c>
      <c r="G27" s="38"/>
      <c r="H27" s="33">
        <v>1037016</v>
      </c>
      <c r="I27" s="76">
        <v>408049</v>
      </c>
      <c r="J27" s="137">
        <v>1445065</v>
      </c>
      <c r="K27" s="2"/>
      <c r="L27" s="2"/>
      <c r="M27" s="2"/>
      <c r="N27" s="2"/>
      <c r="O27" s="174"/>
      <c r="P27" s="174"/>
      <c r="Q27" s="174"/>
    </row>
    <row r="28" spans="1:17" ht="15.75">
      <c r="A28" s="144" t="s">
        <v>96</v>
      </c>
      <c r="B28" s="136" t="s">
        <v>280</v>
      </c>
      <c r="C28" s="82"/>
      <c r="D28" s="33">
        <v>1267120</v>
      </c>
      <c r="E28" s="33">
        <v>444285</v>
      </c>
      <c r="F28" s="20">
        <f t="shared" si="0"/>
        <v>1711405</v>
      </c>
      <c r="G28" s="38"/>
      <c r="H28" s="33">
        <v>1037016</v>
      </c>
      <c r="I28" s="33">
        <v>295392</v>
      </c>
      <c r="J28" s="137">
        <v>1332408</v>
      </c>
      <c r="K28" s="174"/>
      <c r="L28" s="2"/>
      <c r="M28" s="2"/>
      <c r="N28" s="2"/>
      <c r="O28" s="174"/>
      <c r="P28" s="174"/>
      <c r="Q28" s="174"/>
    </row>
    <row r="29" spans="1:17" ht="15.75">
      <c r="A29" s="144" t="s">
        <v>97</v>
      </c>
      <c r="B29" s="136" t="s">
        <v>281</v>
      </c>
      <c r="C29" s="82"/>
      <c r="D29" s="33">
        <v>0</v>
      </c>
      <c r="E29" s="33">
        <v>150048</v>
      </c>
      <c r="F29" s="20">
        <f t="shared" si="0"/>
        <v>150048</v>
      </c>
      <c r="G29" s="38"/>
      <c r="H29" s="33">
        <v>0</v>
      </c>
      <c r="I29" s="33">
        <v>112657</v>
      </c>
      <c r="J29" s="137">
        <v>112657</v>
      </c>
      <c r="K29" s="2"/>
      <c r="L29" s="2"/>
      <c r="M29" s="2"/>
      <c r="N29" s="2"/>
      <c r="O29" s="174"/>
      <c r="P29" s="174"/>
      <c r="Q29" s="174"/>
    </row>
    <row r="30" spans="1:17" ht="15">
      <c r="A30" s="234" t="s">
        <v>100</v>
      </c>
      <c r="B30" s="234" t="s">
        <v>344</v>
      </c>
      <c r="C30" s="82"/>
      <c r="D30" s="33">
        <f>SUM(D31:D33)</f>
        <v>0</v>
      </c>
      <c r="E30" s="76">
        <f>SUM(E31:E33)</f>
        <v>0</v>
      </c>
      <c r="F30" s="76">
        <f>SUM(F31:F33)</f>
        <v>0</v>
      </c>
      <c r="G30" s="38"/>
      <c r="H30" s="33">
        <v>0</v>
      </c>
      <c r="I30" s="76">
        <v>0</v>
      </c>
      <c r="J30" s="76">
        <v>0</v>
      </c>
      <c r="K30" s="2"/>
      <c r="L30" s="2"/>
      <c r="M30" s="2"/>
      <c r="N30" s="2"/>
      <c r="O30" s="174"/>
      <c r="P30" s="174"/>
      <c r="Q30" s="174"/>
    </row>
    <row r="31" spans="1:17" ht="15">
      <c r="A31" s="345" t="s">
        <v>102</v>
      </c>
      <c r="B31" s="235" t="s">
        <v>345</v>
      </c>
      <c r="C31" s="82"/>
      <c r="D31" s="33">
        <v>0</v>
      </c>
      <c r="E31" s="76">
        <v>0</v>
      </c>
      <c r="F31" s="76">
        <v>0</v>
      </c>
      <c r="G31" s="38"/>
      <c r="H31" s="33">
        <v>0</v>
      </c>
      <c r="I31" s="76">
        <v>0</v>
      </c>
      <c r="J31" s="76">
        <v>0</v>
      </c>
      <c r="K31" s="2"/>
      <c r="L31" s="2"/>
      <c r="M31" s="2"/>
      <c r="N31" s="2"/>
      <c r="O31" s="174"/>
      <c r="P31" s="174"/>
      <c r="Q31" s="174"/>
    </row>
    <row r="32" spans="1:17" ht="15">
      <c r="A32" s="345" t="s">
        <v>103</v>
      </c>
      <c r="B32" s="235" t="s">
        <v>346</v>
      </c>
      <c r="C32" s="82"/>
      <c r="D32" s="33">
        <v>0</v>
      </c>
      <c r="E32" s="76">
        <v>0</v>
      </c>
      <c r="F32" s="76">
        <v>0</v>
      </c>
      <c r="G32" s="38"/>
      <c r="H32" s="33">
        <v>0</v>
      </c>
      <c r="I32" s="76">
        <v>0</v>
      </c>
      <c r="J32" s="76">
        <v>0</v>
      </c>
      <c r="K32" s="2"/>
      <c r="L32" s="2"/>
      <c r="M32" s="2"/>
      <c r="N32" s="2"/>
      <c r="O32" s="174"/>
      <c r="P32" s="174"/>
      <c r="Q32" s="174"/>
    </row>
    <row r="33" spans="1:17" ht="15">
      <c r="A33" s="345" t="s">
        <v>150</v>
      </c>
      <c r="B33" s="235" t="s">
        <v>347</v>
      </c>
      <c r="C33" s="82"/>
      <c r="D33" s="33">
        <v>0</v>
      </c>
      <c r="E33" s="76">
        <v>0</v>
      </c>
      <c r="F33" s="76">
        <v>0</v>
      </c>
      <c r="G33" s="38"/>
      <c r="H33" s="33">
        <v>0</v>
      </c>
      <c r="I33" s="76">
        <v>0</v>
      </c>
      <c r="J33" s="76">
        <v>0</v>
      </c>
      <c r="K33" s="2"/>
      <c r="L33" s="2"/>
      <c r="M33" s="2"/>
      <c r="N33" s="2"/>
      <c r="O33" s="174"/>
      <c r="P33" s="174"/>
      <c r="Q33" s="174"/>
    </row>
    <row r="34" spans="1:17" ht="15">
      <c r="A34" s="234" t="s">
        <v>104</v>
      </c>
      <c r="B34" s="234" t="s">
        <v>348</v>
      </c>
      <c r="C34" s="82"/>
      <c r="D34" s="33">
        <f>+D35+D39+D40</f>
        <v>0</v>
      </c>
      <c r="E34" s="76">
        <f>+E35+E39+E40</f>
        <v>0</v>
      </c>
      <c r="F34" s="76">
        <f>+F35+F39+F40</f>
        <v>0</v>
      </c>
      <c r="G34" s="38"/>
      <c r="H34" s="33">
        <v>0</v>
      </c>
      <c r="I34" s="76">
        <v>0</v>
      </c>
      <c r="J34" s="76">
        <v>0</v>
      </c>
      <c r="K34" s="2"/>
      <c r="L34" s="2"/>
      <c r="M34" s="2"/>
      <c r="N34" s="2"/>
      <c r="O34" s="174"/>
      <c r="P34" s="174"/>
      <c r="Q34" s="174"/>
    </row>
    <row r="35" spans="1:17" ht="15">
      <c r="A35" s="345" t="s">
        <v>105</v>
      </c>
      <c r="B35" s="235" t="s">
        <v>349</v>
      </c>
      <c r="C35" s="82"/>
      <c r="D35" s="33">
        <v>0</v>
      </c>
      <c r="E35" s="76">
        <v>0</v>
      </c>
      <c r="F35" s="20">
        <v>0</v>
      </c>
      <c r="G35" s="38"/>
      <c r="H35" s="33">
        <v>0</v>
      </c>
      <c r="I35" s="76">
        <v>0</v>
      </c>
      <c r="J35" s="137">
        <v>0</v>
      </c>
      <c r="K35" s="2"/>
      <c r="L35" s="2"/>
      <c r="M35" s="2"/>
      <c r="N35" s="2"/>
      <c r="O35" s="174"/>
      <c r="P35" s="174"/>
      <c r="Q35" s="174"/>
    </row>
    <row r="36" spans="1:17" ht="15">
      <c r="A36" s="345" t="s">
        <v>350</v>
      </c>
      <c r="B36" s="235" t="s">
        <v>351</v>
      </c>
      <c r="C36" s="82"/>
      <c r="D36" s="33">
        <v>0</v>
      </c>
      <c r="E36" s="76">
        <v>0</v>
      </c>
      <c r="F36" s="20">
        <v>0</v>
      </c>
      <c r="G36" s="38"/>
      <c r="H36" s="33">
        <v>0</v>
      </c>
      <c r="I36" s="76">
        <v>0</v>
      </c>
      <c r="J36" s="137">
        <v>0</v>
      </c>
      <c r="K36" s="2"/>
      <c r="L36" s="2"/>
      <c r="M36" s="2"/>
      <c r="N36" s="2"/>
      <c r="O36" s="174"/>
      <c r="P36" s="174"/>
      <c r="Q36" s="174"/>
    </row>
    <row r="37" spans="1:17" ht="15">
      <c r="A37" s="345" t="s">
        <v>352</v>
      </c>
      <c r="B37" s="235" t="s">
        <v>353</v>
      </c>
      <c r="C37" s="82"/>
      <c r="D37" s="33">
        <v>0</v>
      </c>
      <c r="E37" s="76">
        <v>0</v>
      </c>
      <c r="F37" s="20">
        <v>0</v>
      </c>
      <c r="G37" s="38"/>
      <c r="H37" s="33">
        <v>0</v>
      </c>
      <c r="I37" s="76">
        <v>0</v>
      </c>
      <c r="J37" s="137">
        <v>0</v>
      </c>
      <c r="K37" s="2"/>
      <c r="L37" s="2"/>
      <c r="M37" s="2"/>
      <c r="N37" s="2"/>
      <c r="O37" s="174"/>
      <c r="P37" s="174"/>
      <c r="Q37" s="174"/>
    </row>
    <row r="38" spans="1:17" ht="15">
      <c r="A38" s="345" t="s">
        <v>354</v>
      </c>
      <c r="B38" s="235" t="s">
        <v>94</v>
      </c>
      <c r="C38" s="82"/>
      <c r="D38" s="33">
        <v>0</v>
      </c>
      <c r="E38" s="76">
        <v>0</v>
      </c>
      <c r="F38" s="20">
        <v>0</v>
      </c>
      <c r="G38" s="38"/>
      <c r="H38" s="33">
        <v>0</v>
      </c>
      <c r="I38" s="76">
        <v>0</v>
      </c>
      <c r="J38" s="137">
        <v>0</v>
      </c>
      <c r="K38" s="2"/>
      <c r="L38" s="2"/>
      <c r="M38" s="2"/>
      <c r="N38" s="2"/>
      <c r="O38" s="174"/>
      <c r="P38" s="174"/>
      <c r="Q38" s="174"/>
    </row>
    <row r="39" spans="1:17" ht="15">
      <c r="A39" s="345" t="s">
        <v>107</v>
      </c>
      <c r="B39" s="235" t="s">
        <v>355</v>
      </c>
      <c r="C39" s="82"/>
      <c r="D39" s="33">
        <v>0</v>
      </c>
      <c r="E39" s="76">
        <v>0</v>
      </c>
      <c r="F39" s="20">
        <v>0</v>
      </c>
      <c r="G39" s="38"/>
      <c r="H39" s="33">
        <v>0</v>
      </c>
      <c r="I39" s="76">
        <v>0</v>
      </c>
      <c r="J39" s="137">
        <v>0</v>
      </c>
      <c r="K39" s="2"/>
      <c r="L39" s="2"/>
      <c r="M39" s="2"/>
      <c r="N39" s="2"/>
      <c r="O39" s="174"/>
      <c r="P39" s="174"/>
      <c r="Q39" s="174"/>
    </row>
    <row r="40" spans="1:17" ht="15">
      <c r="A40" s="345" t="s">
        <v>109</v>
      </c>
      <c r="B40" s="235" t="s">
        <v>356</v>
      </c>
      <c r="C40" s="82"/>
      <c r="D40" s="33">
        <v>0</v>
      </c>
      <c r="E40" s="76">
        <v>0</v>
      </c>
      <c r="F40" s="20">
        <v>0</v>
      </c>
      <c r="G40" s="38"/>
      <c r="H40" s="33">
        <v>0</v>
      </c>
      <c r="I40" s="76">
        <v>0</v>
      </c>
      <c r="J40" s="137">
        <v>0</v>
      </c>
      <c r="K40" s="2"/>
      <c r="L40" s="2"/>
      <c r="M40" s="2"/>
      <c r="N40" s="2"/>
      <c r="O40" s="174"/>
      <c r="P40" s="174"/>
      <c r="Q40" s="174"/>
    </row>
    <row r="41" spans="1:17" ht="15">
      <c r="A41" s="346" t="s">
        <v>111</v>
      </c>
      <c r="B41" s="236" t="s">
        <v>357</v>
      </c>
      <c r="C41" s="82"/>
      <c r="D41" s="33">
        <v>0</v>
      </c>
      <c r="E41" s="76">
        <v>0</v>
      </c>
      <c r="F41" s="76">
        <v>0</v>
      </c>
      <c r="G41" s="38"/>
      <c r="H41" s="33">
        <v>0</v>
      </c>
      <c r="I41" s="76">
        <v>0</v>
      </c>
      <c r="J41" s="76">
        <v>0</v>
      </c>
      <c r="K41" s="2"/>
      <c r="L41" s="2"/>
      <c r="M41" s="2"/>
      <c r="N41" s="2"/>
      <c r="O41" s="174"/>
      <c r="P41" s="174"/>
      <c r="Q41" s="174"/>
    </row>
    <row r="42" spans="1:17" ht="15">
      <c r="A42" s="91" t="s">
        <v>113</v>
      </c>
      <c r="B42" s="27" t="s">
        <v>101</v>
      </c>
      <c r="C42" s="80">
        <v>8</v>
      </c>
      <c r="D42" s="21">
        <f>+D43+D46</f>
        <v>12953</v>
      </c>
      <c r="E42" s="78">
        <v>0</v>
      </c>
      <c r="F42" s="21">
        <f t="shared" si="0"/>
        <v>12953</v>
      </c>
      <c r="G42" s="37"/>
      <c r="H42" s="21">
        <v>8241</v>
      </c>
      <c r="I42" s="78">
        <v>0</v>
      </c>
      <c r="J42" s="196">
        <v>8241</v>
      </c>
      <c r="K42" s="2"/>
      <c r="L42" s="2"/>
      <c r="M42" s="2"/>
      <c r="N42" s="2"/>
      <c r="O42" s="174"/>
      <c r="P42" s="174"/>
      <c r="Q42" s="174"/>
    </row>
    <row r="43" spans="1:17" ht="16.5" customHeight="1">
      <c r="A43" s="68" t="s">
        <v>358</v>
      </c>
      <c r="B43" s="136" t="s">
        <v>283</v>
      </c>
      <c r="C43" s="82"/>
      <c r="D43" s="33">
        <v>54981</v>
      </c>
      <c r="E43" s="33">
        <v>0</v>
      </c>
      <c r="F43" s="33">
        <f t="shared" si="0"/>
        <v>54981</v>
      </c>
      <c r="G43" s="38"/>
      <c r="H43" s="33">
        <v>38870</v>
      </c>
      <c r="I43" s="33">
        <v>0</v>
      </c>
      <c r="J43" s="137">
        <v>38870</v>
      </c>
      <c r="K43" s="2"/>
      <c r="L43" s="2"/>
      <c r="M43" s="2"/>
      <c r="N43" s="2"/>
      <c r="O43" s="174"/>
      <c r="P43" s="174"/>
      <c r="Q43" s="174"/>
    </row>
    <row r="44" spans="1:17" ht="16.5" customHeight="1">
      <c r="A44" s="68" t="s">
        <v>358</v>
      </c>
      <c r="B44" s="136" t="s">
        <v>359</v>
      </c>
      <c r="C44" s="82"/>
      <c r="D44" s="33">
        <v>0</v>
      </c>
      <c r="E44" s="76">
        <v>0</v>
      </c>
      <c r="F44" s="76">
        <v>0</v>
      </c>
      <c r="G44" s="38"/>
      <c r="H44" s="33">
        <v>0</v>
      </c>
      <c r="I44" s="76">
        <v>0</v>
      </c>
      <c r="J44" s="76">
        <v>0</v>
      </c>
      <c r="K44" s="2"/>
      <c r="L44" s="2"/>
      <c r="M44" s="2"/>
      <c r="N44" s="2"/>
      <c r="O44" s="174"/>
      <c r="P44" s="174"/>
      <c r="Q44" s="174"/>
    </row>
    <row r="45" spans="1:17" ht="16.5" customHeight="1">
      <c r="A45" s="68" t="s">
        <v>358</v>
      </c>
      <c r="B45" s="136" t="s">
        <v>360</v>
      </c>
      <c r="C45" s="82"/>
      <c r="D45" s="33">
        <v>0</v>
      </c>
      <c r="E45" s="76">
        <v>0</v>
      </c>
      <c r="F45" s="76">
        <v>0</v>
      </c>
      <c r="G45" s="38"/>
      <c r="H45" s="33">
        <v>0</v>
      </c>
      <c r="I45" s="76">
        <v>0</v>
      </c>
      <c r="J45" s="76">
        <v>0</v>
      </c>
      <c r="K45" s="2"/>
      <c r="L45" s="2"/>
      <c r="M45" s="2"/>
      <c r="N45" s="2"/>
      <c r="O45" s="174"/>
      <c r="P45" s="174"/>
      <c r="Q45" s="174"/>
    </row>
    <row r="46" spans="1:17" ht="15">
      <c r="A46" s="68" t="s">
        <v>361</v>
      </c>
      <c r="B46" s="42" t="s">
        <v>362</v>
      </c>
      <c r="C46" s="82"/>
      <c r="D46" s="33">
        <v>-42028</v>
      </c>
      <c r="E46" s="76">
        <v>0</v>
      </c>
      <c r="F46" s="33">
        <f t="shared" si="0"/>
        <v>-42028</v>
      </c>
      <c r="G46" s="38"/>
      <c r="H46" s="33">
        <v>-30629</v>
      </c>
      <c r="I46" s="76">
        <v>0</v>
      </c>
      <c r="J46" s="137">
        <v>-30629</v>
      </c>
      <c r="O46" s="174"/>
      <c r="P46" s="174"/>
      <c r="Q46" s="174"/>
    </row>
    <row r="47" spans="1:17" s="2" customFormat="1" ht="29.25">
      <c r="A47" s="67" t="s">
        <v>115</v>
      </c>
      <c r="B47" s="16" t="s">
        <v>363</v>
      </c>
      <c r="C47" s="80"/>
      <c r="D47" s="21">
        <v>0</v>
      </c>
      <c r="E47" s="78">
        <v>0</v>
      </c>
      <c r="F47" s="21">
        <f t="shared" si="0"/>
        <v>0</v>
      </c>
      <c r="G47" s="18"/>
      <c r="H47" s="21">
        <v>0</v>
      </c>
      <c r="I47" s="78">
        <v>0</v>
      </c>
      <c r="J47" s="32">
        <v>0</v>
      </c>
      <c r="O47" s="174"/>
      <c r="P47" s="174"/>
      <c r="Q47" s="174"/>
    </row>
    <row r="48" spans="1:17" s="2" customFormat="1" ht="15">
      <c r="A48" s="68" t="s">
        <v>159</v>
      </c>
      <c r="B48" s="41" t="s">
        <v>106</v>
      </c>
      <c r="C48" s="82"/>
      <c r="D48" s="21">
        <v>0</v>
      </c>
      <c r="E48" s="20">
        <v>0</v>
      </c>
      <c r="F48" s="33">
        <f aca="true" t="shared" si="1" ref="F48:F64">+E48+D48</f>
        <v>0</v>
      </c>
      <c r="G48" s="17"/>
      <c r="H48" s="21">
        <v>0</v>
      </c>
      <c r="I48" s="20">
        <v>0</v>
      </c>
      <c r="J48" s="32">
        <v>0</v>
      </c>
      <c r="O48" s="174"/>
      <c r="P48" s="174"/>
      <c r="Q48" s="174"/>
    </row>
    <row r="49" spans="1:17" s="2" customFormat="1" ht="15">
      <c r="A49" s="68" t="s">
        <v>160</v>
      </c>
      <c r="B49" s="41" t="s">
        <v>108</v>
      </c>
      <c r="C49" s="82"/>
      <c r="D49" s="33">
        <v>0</v>
      </c>
      <c r="E49" s="20">
        <v>0</v>
      </c>
      <c r="F49" s="33">
        <f t="shared" si="1"/>
        <v>0</v>
      </c>
      <c r="G49" s="17"/>
      <c r="H49" s="33">
        <v>0</v>
      </c>
      <c r="I49" s="20">
        <v>0</v>
      </c>
      <c r="J49" s="137">
        <v>0</v>
      </c>
      <c r="O49" s="174"/>
      <c r="P49" s="174"/>
      <c r="Q49" s="174"/>
    </row>
    <row r="50" spans="1:17" s="2" customFormat="1" ht="15">
      <c r="A50" s="68" t="s">
        <v>293</v>
      </c>
      <c r="B50" s="41" t="s">
        <v>110</v>
      </c>
      <c r="C50" s="82"/>
      <c r="D50" s="20">
        <v>0</v>
      </c>
      <c r="E50" s="20">
        <v>0</v>
      </c>
      <c r="F50" s="33">
        <f t="shared" si="1"/>
        <v>0</v>
      </c>
      <c r="G50" s="17"/>
      <c r="H50" s="20">
        <v>0</v>
      </c>
      <c r="I50" s="20">
        <v>0</v>
      </c>
      <c r="J50" s="32">
        <v>0</v>
      </c>
      <c r="O50" s="174"/>
      <c r="P50" s="174"/>
      <c r="Q50" s="174"/>
    </row>
    <row r="51" spans="1:17" s="2" customFormat="1" ht="15" customHeight="1">
      <c r="A51" s="67" t="s">
        <v>117</v>
      </c>
      <c r="B51" s="16" t="s">
        <v>112</v>
      </c>
      <c r="C51" s="80"/>
      <c r="D51" s="21">
        <v>0</v>
      </c>
      <c r="E51" s="21">
        <v>0</v>
      </c>
      <c r="F51" s="21">
        <f t="shared" si="1"/>
        <v>0</v>
      </c>
      <c r="G51" s="18"/>
      <c r="H51" s="21">
        <v>0</v>
      </c>
      <c r="I51" s="21">
        <v>0</v>
      </c>
      <c r="J51" s="32">
        <v>0</v>
      </c>
      <c r="O51" s="174"/>
      <c r="P51" s="174"/>
      <c r="Q51" s="174"/>
    </row>
    <row r="52" spans="1:17" s="2" customFormat="1" ht="15">
      <c r="A52" s="67" t="s">
        <v>119</v>
      </c>
      <c r="B52" s="16" t="s">
        <v>114</v>
      </c>
      <c r="C52" s="80"/>
      <c r="D52" s="21">
        <v>0</v>
      </c>
      <c r="E52" s="78">
        <v>0</v>
      </c>
      <c r="F52" s="21">
        <f t="shared" si="1"/>
        <v>0</v>
      </c>
      <c r="G52" s="18"/>
      <c r="H52" s="21">
        <v>0</v>
      </c>
      <c r="I52" s="78">
        <v>0</v>
      </c>
      <c r="J52" s="32">
        <v>0</v>
      </c>
      <c r="O52" s="174"/>
      <c r="P52" s="174"/>
      <c r="Q52" s="174"/>
    </row>
    <row r="53" spans="1:17" ht="15">
      <c r="A53" s="70" t="s">
        <v>121</v>
      </c>
      <c r="B53" s="16" t="s">
        <v>116</v>
      </c>
      <c r="C53" s="80"/>
      <c r="D53" s="21">
        <v>0</v>
      </c>
      <c r="E53" s="21">
        <v>0</v>
      </c>
      <c r="F53" s="29">
        <f t="shared" si="1"/>
        <v>0</v>
      </c>
      <c r="G53" s="18"/>
      <c r="H53" s="21">
        <v>0</v>
      </c>
      <c r="I53" s="21">
        <v>0</v>
      </c>
      <c r="J53" s="32">
        <v>0</v>
      </c>
      <c r="O53" s="174"/>
      <c r="P53" s="174"/>
      <c r="Q53" s="174"/>
    </row>
    <row r="54" spans="1:17" s="2" customFormat="1" ht="15">
      <c r="A54" s="70" t="s">
        <v>125</v>
      </c>
      <c r="B54" s="16" t="s">
        <v>118</v>
      </c>
      <c r="C54" s="80"/>
      <c r="D54" s="21">
        <v>0</v>
      </c>
      <c r="E54" s="21">
        <v>0</v>
      </c>
      <c r="F54" s="29">
        <f t="shared" si="1"/>
        <v>0</v>
      </c>
      <c r="G54" s="18"/>
      <c r="H54" s="21">
        <v>0</v>
      </c>
      <c r="I54" s="21">
        <v>0</v>
      </c>
      <c r="J54" s="32">
        <v>0</v>
      </c>
      <c r="O54" s="174"/>
      <c r="P54" s="174"/>
      <c r="Q54" s="174"/>
    </row>
    <row r="55" spans="1:17" s="2" customFormat="1" ht="15">
      <c r="A55" s="70" t="s">
        <v>127</v>
      </c>
      <c r="B55" s="16" t="s">
        <v>120</v>
      </c>
      <c r="C55" s="80">
        <v>9</v>
      </c>
      <c r="D55" s="31">
        <v>760</v>
      </c>
      <c r="E55" s="31">
        <v>0</v>
      </c>
      <c r="F55" s="29">
        <f t="shared" si="1"/>
        <v>760</v>
      </c>
      <c r="G55" s="37"/>
      <c r="H55" s="31">
        <v>688</v>
      </c>
      <c r="I55" s="31">
        <v>0</v>
      </c>
      <c r="J55" s="32">
        <v>688</v>
      </c>
      <c r="O55" s="174"/>
      <c r="P55" s="174"/>
      <c r="Q55" s="174"/>
    </row>
    <row r="56" spans="1:17" s="2" customFormat="1" ht="15">
      <c r="A56" s="67" t="s">
        <v>132</v>
      </c>
      <c r="B56" s="16" t="s">
        <v>122</v>
      </c>
      <c r="C56" s="80">
        <v>10</v>
      </c>
      <c r="D56" s="31">
        <f>+D57+D58</f>
        <v>3196</v>
      </c>
      <c r="E56" s="31">
        <v>0</v>
      </c>
      <c r="F56" s="29">
        <f t="shared" si="1"/>
        <v>3196</v>
      </c>
      <c r="G56" s="37"/>
      <c r="H56" s="31">
        <v>2414</v>
      </c>
      <c r="I56" s="31">
        <v>0</v>
      </c>
      <c r="J56" s="32">
        <v>2414</v>
      </c>
      <c r="O56" s="174"/>
      <c r="P56" s="174"/>
      <c r="Q56" s="174"/>
    </row>
    <row r="57" spans="1:17" ht="15">
      <c r="A57" s="68" t="s">
        <v>260</v>
      </c>
      <c r="B57" s="41" t="s">
        <v>123</v>
      </c>
      <c r="C57" s="82"/>
      <c r="D57" s="33">
        <v>0</v>
      </c>
      <c r="E57" s="33">
        <v>0</v>
      </c>
      <c r="F57" s="34">
        <f t="shared" si="1"/>
        <v>0</v>
      </c>
      <c r="G57" s="39"/>
      <c r="H57" s="33">
        <v>0</v>
      </c>
      <c r="I57" s="33">
        <v>0</v>
      </c>
      <c r="J57" s="32">
        <v>0</v>
      </c>
      <c r="O57" s="174"/>
      <c r="P57" s="174"/>
      <c r="Q57" s="174"/>
    </row>
    <row r="58" spans="1:17" ht="15">
      <c r="A58" s="68" t="s">
        <v>261</v>
      </c>
      <c r="B58" s="41" t="s">
        <v>124</v>
      </c>
      <c r="C58" s="82"/>
      <c r="D58" s="33">
        <v>3196</v>
      </c>
      <c r="E58" s="33">
        <v>0</v>
      </c>
      <c r="F58" s="34">
        <f t="shared" si="1"/>
        <v>3196</v>
      </c>
      <c r="G58" s="39"/>
      <c r="H58" s="33">
        <v>2414</v>
      </c>
      <c r="I58" s="33">
        <v>0</v>
      </c>
      <c r="J58" s="137">
        <v>2414</v>
      </c>
      <c r="O58" s="174"/>
      <c r="P58" s="174"/>
      <c r="Q58" s="174"/>
    </row>
    <row r="59" spans="1:17" ht="15">
      <c r="A59" s="70" t="s">
        <v>308</v>
      </c>
      <c r="B59" s="16" t="s">
        <v>334</v>
      </c>
      <c r="C59" s="80"/>
      <c r="D59" s="21">
        <v>1082</v>
      </c>
      <c r="E59" s="21">
        <v>0</v>
      </c>
      <c r="F59" s="29">
        <f t="shared" si="1"/>
        <v>1082</v>
      </c>
      <c r="G59" s="37"/>
      <c r="H59" s="31">
        <v>939</v>
      </c>
      <c r="I59" s="31">
        <v>0</v>
      </c>
      <c r="J59" s="32">
        <v>939</v>
      </c>
      <c r="O59" s="174"/>
      <c r="P59" s="174"/>
      <c r="Q59" s="174"/>
    </row>
    <row r="60" spans="1:17" ht="15">
      <c r="A60" s="70" t="s">
        <v>336</v>
      </c>
      <c r="B60" s="16" t="s">
        <v>335</v>
      </c>
      <c r="C60" s="80"/>
      <c r="D60" s="21">
        <v>0</v>
      </c>
      <c r="E60" s="21">
        <v>0</v>
      </c>
      <c r="F60" s="29">
        <f t="shared" si="1"/>
        <v>0</v>
      </c>
      <c r="G60" s="37"/>
      <c r="H60" s="31">
        <v>0</v>
      </c>
      <c r="I60" s="31">
        <v>0</v>
      </c>
      <c r="J60" s="32">
        <v>0</v>
      </c>
      <c r="O60" s="174"/>
      <c r="P60" s="174"/>
      <c r="Q60" s="174"/>
    </row>
    <row r="61" spans="1:17" ht="15">
      <c r="A61" s="70" t="s">
        <v>364</v>
      </c>
      <c r="B61" s="16" t="s">
        <v>126</v>
      </c>
      <c r="C61" s="80">
        <v>11</v>
      </c>
      <c r="D61" s="31">
        <v>14749</v>
      </c>
      <c r="E61" s="31">
        <v>0</v>
      </c>
      <c r="F61" s="29">
        <f t="shared" si="1"/>
        <v>14749</v>
      </c>
      <c r="G61" s="37"/>
      <c r="H61" s="31">
        <v>13899</v>
      </c>
      <c r="I61" s="31">
        <v>0</v>
      </c>
      <c r="J61" s="32">
        <v>13899</v>
      </c>
      <c r="O61" s="174"/>
      <c r="P61" s="174"/>
      <c r="Q61" s="174"/>
    </row>
    <row r="62" spans="1:17" s="2" customFormat="1" ht="15">
      <c r="A62" s="70" t="s">
        <v>365</v>
      </c>
      <c r="B62" s="16" t="s">
        <v>133</v>
      </c>
      <c r="C62" s="80">
        <v>12</v>
      </c>
      <c r="D62" s="31">
        <v>1913</v>
      </c>
      <c r="E62" s="77">
        <v>7</v>
      </c>
      <c r="F62" s="31">
        <f>+E62+D62</f>
        <v>1920</v>
      </c>
      <c r="G62" s="37"/>
      <c r="H62" s="31">
        <v>1384</v>
      </c>
      <c r="I62" s="21">
        <v>0</v>
      </c>
      <c r="J62" s="32">
        <v>1384</v>
      </c>
      <c r="O62" s="174"/>
      <c r="P62" s="174"/>
      <c r="Q62" s="174"/>
    </row>
    <row r="63" spans="1:17" s="2" customFormat="1" ht="15">
      <c r="A63" s="70"/>
      <c r="B63" s="16" t="s">
        <v>376</v>
      </c>
      <c r="C63" s="80"/>
      <c r="D63" s="31">
        <f>+D62+D61+D56+D55+D42+D22+D21+D19+D13+D12+D59+D60</f>
        <v>1853741</v>
      </c>
      <c r="E63" s="31">
        <f>+E62+E61+E56+E55+E42+E22+E21+E19+E13+E12+E59+E60</f>
        <v>623301</v>
      </c>
      <c r="F63" s="31">
        <f>+F62+F61+F56+F55+F42+F22+F21+F19+F13+F12+F59+F60</f>
        <v>2477042</v>
      </c>
      <c r="G63" s="37"/>
      <c r="H63" s="31">
        <v>1589271</v>
      </c>
      <c r="I63" s="31">
        <v>470382</v>
      </c>
      <c r="J63" s="31">
        <v>2059653</v>
      </c>
      <c r="O63" s="174"/>
      <c r="P63" s="174"/>
      <c r="Q63" s="174"/>
    </row>
    <row r="64" spans="1:17" ht="15">
      <c r="A64" s="70" t="s">
        <v>366</v>
      </c>
      <c r="B64" s="16" t="s">
        <v>271</v>
      </c>
      <c r="C64" s="80"/>
      <c r="D64" s="31">
        <v>0</v>
      </c>
      <c r="E64" s="31">
        <v>0</v>
      </c>
      <c r="F64" s="31">
        <f t="shared" si="1"/>
        <v>0</v>
      </c>
      <c r="G64" s="37"/>
      <c r="H64" s="31">
        <v>0</v>
      </c>
      <c r="I64" s="31">
        <v>0</v>
      </c>
      <c r="J64" s="32">
        <v>0</v>
      </c>
      <c r="O64" s="174"/>
      <c r="P64" s="174"/>
      <c r="Q64" s="174"/>
    </row>
    <row r="65" spans="1:17" ht="15">
      <c r="A65" s="70"/>
      <c r="B65" s="16" t="s">
        <v>272</v>
      </c>
      <c r="C65" s="80"/>
      <c r="D65" s="31"/>
      <c r="E65" s="31"/>
      <c r="F65" s="31"/>
      <c r="G65" s="37"/>
      <c r="H65" s="31"/>
      <c r="I65" s="31"/>
      <c r="J65" s="32"/>
      <c r="O65" s="174"/>
      <c r="P65" s="174"/>
      <c r="Q65" s="174"/>
    </row>
    <row r="66" spans="1:17" ht="15">
      <c r="A66" s="71" t="s">
        <v>367</v>
      </c>
      <c r="B66" s="42" t="s">
        <v>129</v>
      </c>
      <c r="C66" s="82"/>
      <c r="D66" s="33">
        <v>0</v>
      </c>
      <c r="E66" s="33">
        <v>0</v>
      </c>
      <c r="F66" s="34">
        <f>+E66+D66</f>
        <v>0</v>
      </c>
      <c r="G66" s="39"/>
      <c r="H66" s="33">
        <v>0</v>
      </c>
      <c r="I66" s="33">
        <v>0</v>
      </c>
      <c r="J66" s="32">
        <v>0</v>
      </c>
      <c r="O66" s="174"/>
      <c r="P66" s="174"/>
      <c r="Q66" s="174"/>
    </row>
    <row r="67" spans="1:17" ht="15">
      <c r="A67" s="71" t="s">
        <v>368</v>
      </c>
      <c r="B67" s="42" t="s">
        <v>131</v>
      </c>
      <c r="C67" s="82"/>
      <c r="D67" s="33">
        <v>0</v>
      </c>
      <c r="E67" s="33">
        <v>0</v>
      </c>
      <c r="F67" s="34">
        <f>+E67+D67</f>
        <v>0</v>
      </c>
      <c r="G67" s="39"/>
      <c r="H67" s="33">
        <v>0</v>
      </c>
      <c r="I67" s="33">
        <v>0</v>
      </c>
      <c r="J67" s="32">
        <v>0</v>
      </c>
      <c r="O67" s="174"/>
      <c r="P67" s="174"/>
      <c r="Q67" s="174"/>
    </row>
    <row r="68" spans="1:17" ht="15">
      <c r="A68" s="67"/>
      <c r="B68" s="40"/>
      <c r="C68" s="80"/>
      <c r="D68" s="33"/>
      <c r="E68" s="33"/>
      <c r="F68" s="34"/>
      <c r="G68" s="39"/>
      <c r="H68" s="33"/>
      <c r="I68" s="33"/>
      <c r="J68" s="32"/>
      <c r="O68" s="174"/>
      <c r="P68" s="174"/>
      <c r="Q68" s="174"/>
    </row>
    <row r="69" spans="1:17" ht="15.75" customHeight="1">
      <c r="A69" s="72"/>
      <c r="B69" s="73" t="s">
        <v>134</v>
      </c>
      <c r="C69" s="84"/>
      <c r="D69" s="63">
        <f>+D62+D64+D61+D56+D55+D42+D22+D21+D19+D13+D12+D59+D60</f>
        <v>1853741</v>
      </c>
      <c r="E69" s="64">
        <f>+E62+E64+E61+E56+E55+E42+E22+E21+E19+E13+E12+E59+E60</f>
        <v>623301</v>
      </c>
      <c r="F69" s="64">
        <f>+E69+D69</f>
        <v>2477042</v>
      </c>
      <c r="G69" s="186"/>
      <c r="H69" s="63">
        <v>1589271</v>
      </c>
      <c r="I69" s="64">
        <v>470382</v>
      </c>
      <c r="J69" s="64">
        <v>2059653</v>
      </c>
      <c r="O69" s="174"/>
      <c r="P69" s="174"/>
      <c r="Q69" s="174"/>
    </row>
    <row r="71" spans="5:6" ht="12.75">
      <c r="E71" s="181"/>
      <c r="F71" s="173"/>
    </row>
    <row r="72" spans="5:6" ht="12.75">
      <c r="E72" s="181"/>
      <c r="F72" s="173"/>
    </row>
    <row r="74" ht="12.75">
      <c r="E74" s="185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Roman,Normal"&amp;11 İlişikteki notlar bu finansal tabloların ayrılmaz bir parçasıdır.
1</oddFooter>
  </headerFooter>
  <ignoredErrors>
    <ignoredError sqref="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6.125" style="4" customWidth="1"/>
    <col min="2" max="2" width="72.50390625" style="4" bestFit="1" customWidth="1"/>
    <col min="3" max="3" width="5.625" style="46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240" t="str">
        <f>+Aktif!A1</f>
        <v>GARANTİ FAKTORİNG A.Ş.</v>
      </c>
      <c r="B1" s="3"/>
      <c r="C1" s="47"/>
      <c r="D1" s="3"/>
      <c r="E1" s="11"/>
      <c r="F1" s="11"/>
      <c r="G1" s="11"/>
      <c r="H1" s="11"/>
      <c r="I1" s="11"/>
      <c r="J1" s="11"/>
    </row>
    <row r="2" spans="1:10" s="1" customFormat="1" ht="23.25">
      <c r="A2" s="240" t="str">
        <f>Aktif!A2</f>
        <v>30 EYLÜL 2014 TARİHİ İTİBARIYLA FİNANSAL DURUM TABLOSU</v>
      </c>
      <c r="B2" s="3"/>
      <c r="C2" s="47"/>
      <c r="D2" s="3"/>
      <c r="E2" s="11"/>
      <c r="F2" s="11"/>
      <c r="G2" s="11"/>
      <c r="H2" s="11"/>
      <c r="I2" s="11"/>
      <c r="J2" s="11"/>
    </row>
    <row r="3" spans="1:10" s="1" customFormat="1" ht="19.5">
      <c r="A3" s="241" t="s">
        <v>322</v>
      </c>
      <c r="B3" s="3"/>
      <c r="C3" s="47"/>
      <c r="D3" s="3"/>
      <c r="E3" s="11"/>
      <c r="F3" s="11"/>
      <c r="G3" s="11"/>
      <c r="H3" s="11"/>
      <c r="I3" s="11"/>
      <c r="J3" s="11"/>
    </row>
    <row r="4" spans="1:10" s="59" customFormat="1" ht="15">
      <c r="A4" s="56"/>
      <c r="B4" s="56"/>
      <c r="C4" s="57"/>
      <c r="D4" s="56"/>
      <c r="E4" s="58"/>
      <c r="F4" s="58"/>
      <c r="G4" s="58"/>
      <c r="H4" s="58"/>
      <c r="I4" s="58"/>
      <c r="J4" s="58"/>
    </row>
    <row r="5" spans="1:10" s="59" customFormat="1" ht="15">
      <c r="A5" s="56"/>
      <c r="B5" s="56"/>
      <c r="C5" s="57"/>
      <c r="D5" s="56"/>
      <c r="E5" s="58"/>
      <c r="F5" s="58"/>
      <c r="G5" s="58"/>
      <c r="H5" s="58"/>
      <c r="I5" s="58"/>
      <c r="J5" s="58"/>
    </row>
    <row r="6" spans="1:10" s="59" customFormat="1" ht="15">
      <c r="A6" s="56"/>
      <c r="B6" s="56"/>
      <c r="C6" s="57"/>
      <c r="D6" s="56"/>
      <c r="E6" s="58"/>
      <c r="F6" s="58"/>
      <c r="G6" s="58"/>
      <c r="H6" s="58"/>
      <c r="I6" s="58"/>
      <c r="J6" s="58"/>
    </row>
    <row r="7" spans="1:10" s="59" customFormat="1" ht="15">
      <c r="A7" s="56"/>
      <c r="B7" s="56"/>
      <c r="C7" s="57"/>
      <c r="D7" s="56"/>
      <c r="E7" s="58"/>
      <c r="F7" s="183"/>
      <c r="G7" s="58"/>
      <c r="H7" s="58"/>
      <c r="I7" s="58"/>
      <c r="J7" s="58"/>
    </row>
    <row r="8" spans="1:10" s="59" customFormat="1" ht="15">
      <c r="A8" s="56"/>
      <c r="B8" s="56"/>
      <c r="C8" s="57"/>
      <c r="D8" s="56"/>
      <c r="E8" s="58"/>
      <c r="F8" s="58"/>
      <c r="G8" s="58"/>
      <c r="H8" s="58"/>
      <c r="I8" s="58"/>
      <c r="J8" s="58"/>
    </row>
    <row r="9" spans="1:10" ht="15">
      <c r="A9" s="85"/>
      <c r="B9" s="86"/>
      <c r="C9" s="147"/>
      <c r="D9" s="100"/>
      <c r="E9" s="61" t="str">
        <f>+Aktif!E9</f>
        <v>Bağımsız Denetimden Geçmemiş</v>
      </c>
      <c r="F9" s="89"/>
      <c r="G9" s="88"/>
      <c r="H9" s="100"/>
      <c r="I9" s="87" t="s">
        <v>263</v>
      </c>
      <c r="J9" s="89"/>
    </row>
    <row r="10" spans="1:10" ht="15">
      <c r="A10" s="90"/>
      <c r="B10" s="13" t="s">
        <v>135</v>
      </c>
      <c r="C10" s="110" t="s">
        <v>262</v>
      </c>
      <c r="D10" s="145"/>
      <c r="E10" s="201" t="str">
        <f>Aktif!E10</f>
        <v> 30 Eylül 2014</v>
      </c>
      <c r="F10" s="199"/>
      <c r="G10" s="160"/>
      <c r="H10" s="145"/>
      <c r="I10" s="201" t="str">
        <f>Aktif!I10</f>
        <v> 31 Aralık 2013</v>
      </c>
      <c r="J10" s="106"/>
    </row>
    <row r="11" spans="1:11" ht="15">
      <c r="A11" s="94"/>
      <c r="B11" s="109"/>
      <c r="C11" s="110"/>
      <c r="D11" s="107" t="s">
        <v>71</v>
      </c>
      <c r="E11" s="108" t="s">
        <v>72</v>
      </c>
      <c r="F11" s="107" t="s">
        <v>73</v>
      </c>
      <c r="G11" s="108"/>
      <c r="H11" s="107" t="s">
        <v>71</v>
      </c>
      <c r="I11" s="108" t="s">
        <v>72</v>
      </c>
      <c r="J11" s="107" t="s">
        <v>73</v>
      </c>
      <c r="K11" s="176"/>
    </row>
    <row r="12" spans="1:17" s="5" customFormat="1" ht="15">
      <c r="A12" s="92" t="s">
        <v>74</v>
      </c>
      <c r="B12" s="14" t="s">
        <v>273</v>
      </c>
      <c r="C12" s="230" t="s">
        <v>144</v>
      </c>
      <c r="D12" s="29">
        <v>21576</v>
      </c>
      <c r="E12" s="29">
        <v>0</v>
      </c>
      <c r="F12" s="29">
        <f aca="true" t="shared" si="0" ref="F12:F53">+E12+D12</f>
        <v>21576</v>
      </c>
      <c r="G12" s="18"/>
      <c r="H12" s="146">
        <v>24592</v>
      </c>
      <c r="I12" s="29">
        <v>1</v>
      </c>
      <c r="J12" s="29">
        <v>24593</v>
      </c>
      <c r="L12" s="177"/>
      <c r="M12" s="177"/>
      <c r="O12" s="177"/>
      <c r="P12" s="177"/>
      <c r="Q12" s="177"/>
    </row>
    <row r="13" spans="1:17" s="5" customFormat="1" ht="15">
      <c r="A13" s="92"/>
      <c r="B13" s="14" t="s">
        <v>274</v>
      </c>
      <c r="C13" s="101"/>
      <c r="D13" s="29"/>
      <c r="E13" s="98"/>
      <c r="F13" s="29"/>
      <c r="G13" s="18"/>
      <c r="H13" s="29"/>
      <c r="I13" s="98"/>
      <c r="J13" s="29"/>
      <c r="L13" s="177"/>
      <c r="O13" s="177"/>
      <c r="P13" s="177"/>
      <c r="Q13" s="177"/>
    </row>
    <row r="14" spans="1:17" s="5" customFormat="1" ht="15">
      <c r="A14" s="92" t="s">
        <v>76</v>
      </c>
      <c r="B14" s="14" t="s">
        <v>136</v>
      </c>
      <c r="C14" s="101">
        <v>13</v>
      </c>
      <c r="D14" s="29">
        <v>1476197</v>
      </c>
      <c r="E14" s="29">
        <v>195834</v>
      </c>
      <c r="F14" s="29">
        <f t="shared" si="0"/>
        <v>1672031</v>
      </c>
      <c r="G14" s="18"/>
      <c r="H14" s="29">
        <v>1404882</v>
      </c>
      <c r="I14" s="98">
        <v>209355</v>
      </c>
      <c r="J14" s="29">
        <v>1614237</v>
      </c>
      <c r="O14" s="177"/>
      <c r="P14" s="177"/>
      <c r="Q14" s="177"/>
    </row>
    <row r="15" spans="1:17" s="5" customFormat="1" ht="15">
      <c r="A15" s="237" t="s">
        <v>83</v>
      </c>
      <c r="B15" s="14" t="s">
        <v>284</v>
      </c>
      <c r="C15" s="102">
        <v>7</v>
      </c>
      <c r="D15" s="29">
        <v>1179</v>
      </c>
      <c r="E15" s="29">
        <v>1919</v>
      </c>
      <c r="F15" s="29">
        <f t="shared" si="0"/>
        <v>3098</v>
      </c>
      <c r="G15" s="18"/>
      <c r="H15" s="29">
        <v>835</v>
      </c>
      <c r="I15" s="98">
        <v>2107</v>
      </c>
      <c r="J15" s="29">
        <v>2942</v>
      </c>
      <c r="L15" s="177"/>
      <c r="O15" s="177"/>
      <c r="P15" s="177"/>
      <c r="Q15" s="177"/>
    </row>
    <row r="16" spans="1:17" s="5" customFormat="1" ht="15">
      <c r="A16" s="237" t="s">
        <v>85</v>
      </c>
      <c r="B16" s="14" t="s">
        <v>369</v>
      </c>
      <c r="C16" s="102"/>
      <c r="D16" s="29">
        <v>0</v>
      </c>
      <c r="E16" s="29">
        <v>0</v>
      </c>
      <c r="F16" s="29">
        <v>0</v>
      </c>
      <c r="G16" s="18"/>
      <c r="H16" s="29">
        <v>0</v>
      </c>
      <c r="I16" s="98">
        <v>0</v>
      </c>
      <c r="J16" s="29">
        <v>0</v>
      </c>
      <c r="L16" s="177"/>
      <c r="O16" s="177"/>
      <c r="P16" s="177"/>
      <c r="Q16" s="177"/>
    </row>
    <row r="17" spans="1:17" s="5" customFormat="1" ht="15">
      <c r="A17" s="239" t="s">
        <v>142</v>
      </c>
      <c r="B17" s="238" t="s">
        <v>370</v>
      </c>
      <c r="C17" s="102"/>
      <c r="D17" s="29">
        <v>0</v>
      </c>
      <c r="E17" s="29">
        <v>0</v>
      </c>
      <c r="F17" s="29">
        <v>0</v>
      </c>
      <c r="G17" s="18"/>
      <c r="H17" s="29">
        <v>0</v>
      </c>
      <c r="I17" s="98">
        <v>0</v>
      </c>
      <c r="J17" s="29">
        <v>0</v>
      </c>
      <c r="L17" s="177"/>
      <c r="O17" s="177"/>
      <c r="P17" s="177"/>
      <c r="Q17" s="177"/>
    </row>
    <row r="18" spans="1:17" s="5" customFormat="1" ht="15">
      <c r="A18" s="239" t="s">
        <v>144</v>
      </c>
      <c r="B18" s="238" t="s">
        <v>371</v>
      </c>
      <c r="C18" s="102"/>
      <c r="D18" s="29">
        <v>0</v>
      </c>
      <c r="E18" s="29">
        <v>0</v>
      </c>
      <c r="F18" s="29">
        <v>0</v>
      </c>
      <c r="G18" s="18"/>
      <c r="H18" s="29">
        <v>0</v>
      </c>
      <c r="I18" s="98">
        <v>0</v>
      </c>
      <c r="J18" s="29">
        <v>0</v>
      </c>
      <c r="L18" s="177"/>
      <c r="O18" s="177"/>
      <c r="P18" s="177"/>
      <c r="Q18" s="177"/>
    </row>
    <row r="19" spans="1:17" s="5" customFormat="1" ht="15">
      <c r="A19" s="239" t="s">
        <v>146</v>
      </c>
      <c r="B19" s="238" t="s">
        <v>124</v>
      </c>
      <c r="C19" s="102"/>
      <c r="D19" s="29">
        <v>0</v>
      </c>
      <c r="E19" s="29">
        <v>0</v>
      </c>
      <c r="F19" s="29">
        <v>0</v>
      </c>
      <c r="G19" s="18"/>
      <c r="H19" s="29">
        <v>0</v>
      </c>
      <c r="I19" s="98">
        <v>0</v>
      </c>
      <c r="J19" s="29">
        <v>0</v>
      </c>
      <c r="L19" s="177"/>
      <c r="O19" s="177"/>
      <c r="P19" s="177"/>
      <c r="Q19" s="177"/>
    </row>
    <row r="20" spans="1:17" s="5" customFormat="1" ht="15">
      <c r="A20" s="239" t="s">
        <v>212</v>
      </c>
      <c r="B20" s="238" t="s">
        <v>372</v>
      </c>
      <c r="C20" s="102"/>
      <c r="D20" s="29">
        <v>0</v>
      </c>
      <c r="E20" s="29">
        <v>0</v>
      </c>
      <c r="F20" s="29">
        <v>0</v>
      </c>
      <c r="G20" s="18"/>
      <c r="H20" s="29">
        <v>0</v>
      </c>
      <c r="I20" s="98">
        <v>0</v>
      </c>
      <c r="J20" s="29">
        <v>0</v>
      </c>
      <c r="L20" s="177"/>
      <c r="O20" s="177"/>
      <c r="P20" s="177"/>
      <c r="Q20" s="177"/>
    </row>
    <row r="21" spans="1:17" s="5" customFormat="1" ht="15">
      <c r="A21" s="347" t="s">
        <v>87</v>
      </c>
      <c r="B21" s="43" t="s">
        <v>141</v>
      </c>
      <c r="C21" s="102">
        <v>14</v>
      </c>
      <c r="D21" s="29">
        <f>SUM(D22:D24)</f>
        <v>627264</v>
      </c>
      <c r="E21" s="29">
        <f>SUM(E22:E24)</f>
        <v>0</v>
      </c>
      <c r="F21" s="29">
        <f t="shared" si="0"/>
        <v>627264</v>
      </c>
      <c r="G21" s="18"/>
      <c r="H21" s="29">
        <v>284854</v>
      </c>
      <c r="I21" s="98">
        <v>0</v>
      </c>
      <c r="J21" s="29">
        <v>284854</v>
      </c>
      <c r="O21" s="177"/>
      <c r="P21" s="177"/>
      <c r="Q21" s="177"/>
    </row>
    <row r="22" spans="1:17" ht="15">
      <c r="A22" s="348" t="s">
        <v>250</v>
      </c>
      <c r="B22" s="26" t="s">
        <v>143</v>
      </c>
      <c r="C22" s="103"/>
      <c r="D22" s="28">
        <v>627264</v>
      </c>
      <c r="E22" s="28">
        <v>0</v>
      </c>
      <c r="F22" s="28">
        <f t="shared" si="0"/>
        <v>627264</v>
      </c>
      <c r="G22" s="18"/>
      <c r="H22" s="28">
        <v>284854</v>
      </c>
      <c r="I22" s="98">
        <v>0</v>
      </c>
      <c r="J22" s="28">
        <v>284854</v>
      </c>
      <c r="K22" s="5"/>
      <c r="O22" s="177"/>
      <c r="P22" s="177"/>
      <c r="Q22" s="177"/>
    </row>
    <row r="23" spans="1:17" ht="15">
      <c r="A23" s="348" t="s">
        <v>251</v>
      </c>
      <c r="B23" s="26" t="s">
        <v>145</v>
      </c>
      <c r="C23" s="103"/>
      <c r="D23" s="28">
        <v>0</v>
      </c>
      <c r="E23" s="99">
        <v>0</v>
      </c>
      <c r="F23" s="28">
        <f t="shared" si="0"/>
        <v>0</v>
      </c>
      <c r="G23" s="18"/>
      <c r="H23" s="29">
        <v>0</v>
      </c>
      <c r="I23" s="98">
        <v>0</v>
      </c>
      <c r="J23" s="28">
        <v>0</v>
      </c>
      <c r="K23" s="5"/>
      <c r="O23" s="177"/>
      <c r="P23" s="177"/>
      <c r="Q23" s="177"/>
    </row>
    <row r="24" spans="1:17" ht="15">
      <c r="A24" s="348" t="s">
        <v>373</v>
      </c>
      <c r="B24" s="26" t="s">
        <v>147</v>
      </c>
      <c r="C24" s="103"/>
      <c r="D24" s="28">
        <v>0</v>
      </c>
      <c r="E24" s="99">
        <v>0</v>
      </c>
      <c r="F24" s="28">
        <f t="shared" si="0"/>
        <v>0</v>
      </c>
      <c r="G24" s="18"/>
      <c r="H24" s="29">
        <v>0</v>
      </c>
      <c r="I24" s="98">
        <v>0</v>
      </c>
      <c r="J24" s="28">
        <v>0</v>
      </c>
      <c r="K24" s="5"/>
      <c r="O24" s="177"/>
      <c r="P24" s="177"/>
      <c r="Q24" s="177"/>
    </row>
    <row r="25" spans="1:17" s="5" customFormat="1" ht="15">
      <c r="A25" s="347" t="s">
        <v>89</v>
      </c>
      <c r="B25" s="43" t="s">
        <v>343</v>
      </c>
      <c r="C25" s="102">
        <v>15</v>
      </c>
      <c r="D25" s="29">
        <v>2813</v>
      </c>
      <c r="E25" s="29">
        <v>3350</v>
      </c>
      <c r="F25" s="29">
        <f t="shared" si="0"/>
        <v>6163</v>
      </c>
      <c r="G25" s="18"/>
      <c r="H25" s="29">
        <v>3283</v>
      </c>
      <c r="I25" s="98">
        <v>862</v>
      </c>
      <c r="J25" s="29">
        <v>4145</v>
      </c>
      <c r="O25" s="177"/>
      <c r="P25" s="177"/>
      <c r="Q25" s="177"/>
    </row>
    <row r="26" spans="1:17" s="5" customFormat="1" ht="15">
      <c r="A26" s="347" t="s">
        <v>149</v>
      </c>
      <c r="B26" s="44" t="s">
        <v>148</v>
      </c>
      <c r="C26" s="102">
        <v>15</v>
      </c>
      <c r="D26" s="29">
        <v>0</v>
      </c>
      <c r="E26" s="29">
        <v>0</v>
      </c>
      <c r="F26" s="29">
        <f t="shared" si="0"/>
        <v>0</v>
      </c>
      <c r="G26" s="18"/>
      <c r="H26" s="29">
        <v>0</v>
      </c>
      <c r="I26" s="98">
        <v>88</v>
      </c>
      <c r="J26" s="29">
        <v>88</v>
      </c>
      <c r="O26" s="177"/>
      <c r="P26" s="177"/>
      <c r="Q26" s="177"/>
    </row>
    <row r="27" spans="1:17" s="5" customFormat="1" ht="15">
      <c r="A27" s="347" t="s">
        <v>151</v>
      </c>
      <c r="B27" s="44" t="s">
        <v>270</v>
      </c>
      <c r="C27" s="104"/>
      <c r="D27" s="29">
        <v>0</v>
      </c>
      <c r="E27" s="98">
        <v>0</v>
      </c>
      <c r="F27" s="29">
        <f t="shared" si="0"/>
        <v>0</v>
      </c>
      <c r="G27" s="18"/>
      <c r="H27" s="29">
        <v>0</v>
      </c>
      <c r="I27" s="98">
        <v>0</v>
      </c>
      <c r="J27" s="29">
        <v>0</v>
      </c>
      <c r="O27" s="177"/>
      <c r="P27" s="177"/>
      <c r="Q27" s="177"/>
    </row>
    <row r="28" spans="1:17" s="5" customFormat="1" ht="15">
      <c r="A28" s="91"/>
      <c r="B28" s="44" t="s">
        <v>274</v>
      </c>
      <c r="C28" s="104"/>
      <c r="D28" s="29"/>
      <c r="E28" s="98"/>
      <c r="F28" s="29"/>
      <c r="G28" s="18"/>
      <c r="H28" s="29"/>
      <c r="I28" s="98"/>
      <c r="J28" s="29"/>
      <c r="O28" s="177"/>
      <c r="P28" s="177"/>
      <c r="Q28" s="177"/>
    </row>
    <row r="29" spans="1:17" s="5" customFormat="1" ht="15">
      <c r="A29" s="348" t="s">
        <v>105</v>
      </c>
      <c r="B29" s="45" t="s">
        <v>106</v>
      </c>
      <c r="C29" s="103"/>
      <c r="D29" s="28">
        <v>0</v>
      </c>
      <c r="E29" s="99">
        <v>0</v>
      </c>
      <c r="F29" s="29">
        <f t="shared" si="0"/>
        <v>0</v>
      </c>
      <c r="G29" s="18"/>
      <c r="H29" s="29">
        <v>0</v>
      </c>
      <c r="I29" s="98">
        <v>0</v>
      </c>
      <c r="J29" s="28">
        <v>0</v>
      </c>
      <c r="O29" s="177"/>
      <c r="P29" s="177"/>
      <c r="Q29" s="177"/>
    </row>
    <row r="30" spans="1:17" s="5" customFormat="1" ht="15">
      <c r="A30" s="348" t="s">
        <v>107</v>
      </c>
      <c r="B30" s="45" t="s">
        <v>108</v>
      </c>
      <c r="C30" s="103"/>
      <c r="D30" s="28">
        <v>0</v>
      </c>
      <c r="E30" s="99">
        <v>0</v>
      </c>
      <c r="F30" s="28">
        <f t="shared" si="0"/>
        <v>0</v>
      </c>
      <c r="G30" s="18"/>
      <c r="H30" s="29">
        <v>0</v>
      </c>
      <c r="I30" s="98">
        <v>0</v>
      </c>
      <c r="J30" s="28">
        <v>0</v>
      </c>
      <c r="L30" s="175"/>
      <c r="O30" s="177"/>
      <c r="P30" s="177"/>
      <c r="Q30" s="177"/>
    </row>
    <row r="31" spans="1:17" s="5" customFormat="1" ht="15">
      <c r="A31" s="348" t="s">
        <v>109</v>
      </c>
      <c r="B31" s="45" t="s">
        <v>110</v>
      </c>
      <c r="C31" s="103"/>
      <c r="D31" s="28">
        <v>0</v>
      </c>
      <c r="E31" s="99">
        <v>0</v>
      </c>
      <c r="F31" s="29">
        <f t="shared" si="0"/>
        <v>0</v>
      </c>
      <c r="G31" s="18"/>
      <c r="H31" s="29">
        <v>0</v>
      </c>
      <c r="I31" s="98">
        <v>0</v>
      </c>
      <c r="J31" s="28">
        <v>0</v>
      </c>
      <c r="O31" s="177"/>
      <c r="P31" s="177"/>
      <c r="Q31" s="177"/>
    </row>
    <row r="32" spans="1:17" s="5" customFormat="1" ht="15">
      <c r="A32" s="347" t="s">
        <v>153</v>
      </c>
      <c r="B32" s="43" t="s">
        <v>152</v>
      </c>
      <c r="C32" s="102">
        <v>16</v>
      </c>
      <c r="D32" s="29">
        <v>1563</v>
      </c>
      <c r="E32" s="98">
        <v>0</v>
      </c>
      <c r="F32" s="29">
        <f t="shared" si="0"/>
        <v>1563</v>
      </c>
      <c r="G32" s="18"/>
      <c r="H32" s="29">
        <v>1533</v>
      </c>
      <c r="I32" s="98">
        <v>0</v>
      </c>
      <c r="J32" s="29">
        <v>1533</v>
      </c>
      <c r="O32" s="177"/>
      <c r="P32" s="177"/>
      <c r="Q32" s="177"/>
    </row>
    <row r="33" spans="1:17" s="5" customFormat="1" ht="15">
      <c r="A33" s="347" t="s">
        <v>374</v>
      </c>
      <c r="B33" s="43" t="s">
        <v>154</v>
      </c>
      <c r="C33" s="102">
        <v>17</v>
      </c>
      <c r="D33" s="29">
        <f>+D34+D35+D36</f>
        <v>4457</v>
      </c>
      <c r="E33" s="29">
        <v>0</v>
      </c>
      <c r="F33" s="29">
        <f t="shared" si="0"/>
        <v>4457</v>
      </c>
      <c r="G33" s="18"/>
      <c r="H33" s="29">
        <v>2860</v>
      </c>
      <c r="I33" s="29">
        <v>0</v>
      </c>
      <c r="J33" s="29">
        <v>2860</v>
      </c>
      <c r="O33" s="177"/>
      <c r="P33" s="177"/>
      <c r="Q33" s="177"/>
    </row>
    <row r="34" spans="1:17" ht="15">
      <c r="A34" s="93" t="s">
        <v>358</v>
      </c>
      <c r="B34" s="45" t="s">
        <v>155</v>
      </c>
      <c r="C34" s="103"/>
      <c r="D34" s="28">
        <v>0</v>
      </c>
      <c r="E34" s="99">
        <v>0</v>
      </c>
      <c r="F34" s="29">
        <f t="shared" si="0"/>
        <v>0</v>
      </c>
      <c r="G34" s="17"/>
      <c r="H34" s="28">
        <v>0</v>
      </c>
      <c r="I34" s="99">
        <v>0</v>
      </c>
      <c r="J34" s="28">
        <v>0</v>
      </c>
      <c r="K34" s="5"/>
      <c r="O34" s="177"/>
      <c r="P34" s="177"/>
      <c r="Q34" s="177"/>
    </row>
    <row r="35" spans="1:17" ht="15">
      <c r="A35" s="93" t="s">
        <v>361</v>
      </c>
      <c r="B35" s="26" t="s">
        <v>156</v>
      </c>
      <c r="C35" s="103"/>
      <c r="D35" s="28">
        <v>3823</v>
      </c>
      <c r="E35" s="99">
        <v>0</v>
      </c>
      <c r="F35" s="28">
        <f t="shared" si="0"/>
        <v>3823</v>
      </c>
      <c r="G35" s="17"/>
      <c r="H35" s="28">
        <v>2174</v>
      </c>
      <c r="I35" s="99">
        <v>0</v>
      </c>
      <c r="J35" s="28">
        <v>2174</v>
      </c>
      <c r="K35" s="5"/>
      <c r="O35" s="177"/>
      <c r="P35" s="177"/>
      <c r="Q35" s="177"/>
    </row>
    <row r="36" spans="1:17" ht="15">
      <c r="A36" s="93" t="s">
        <v>375</v>
      </c>
      <c r="B36" s="26" t="s">
        <v>157</v>
      </c>
      <c r="C36" s="82"/>
      <c r="D36" s="28">
        <v>634</v>
      </c>
      <c r="E36" s="99">
        <v>0</v>
      </c>
      <c r="F36" s="28">
        <f t="shared" si="0"/>
        <v>634</v>
      </c>
      <c r="G36" s="17"/>
      <c r="H36" s="28">
        <v>686</v>
      </c>
      <c r="I36" s="99">
        <v>0</v>
      </c>
      <c r="J36" s="28">
        <v>686</v>
      </c>
      <c r="K36" s="5"/>
      <c r="O36" s="177"/>
      <c r="P36" s="177"/>
      <c r="Q36" s="177"/>
    </row>
    <row r="37" spans="1:17" ht="15">
      <c r="A37" s="223" t="s">
        <v>115</v>
      </c>
      <c r="B37" s="27" t="s">
        <v>337</v>
      </c>
      <c r="C37" s="80"/>
      <c r="D37" s="98">
        <v>0</v>
      </c>
      <c r="E37" s="98">
        <v>0</v>
      </c>
      <c r="F37" s="29">
        <f t="shared" si="0"/>
        <v>0</v>
      </c>
      <c r="G37" s="18"/>
      <c r="H37" s="29">
        <v>0</v>
      </c>
      <c r="I37" s="98">
        <v>0</v>
      </c>
      <c r="J37" s="29">
        <v>0</v>
      </c>
      <c r="K37" s="5"/>
      <c r="O37" s="177"/>
      <c r="P37" s="177"/>
      <c r="Q37" s="177"/>
    </row>
    <row r="38" spans="1:17" ht="15">
      <c r="A38" s="223" t="s">
        <v>117</v>
      </c>
      <c r="B38" s="27" t="s">
        <v>338</v>
      </c>
      <c r="C38" s="80">
        <v>11</v>
      </c>
      <c r="D38" s="98">
        <v>4884</v>
      </c>
      <c r="E38" s="98">
        <v>0</v>
      </c>
      <c r="F38" s="29">
        <f t="shared" si="0"/>
        <v>4884</v>
      </c>
      <c r="G38" s="18"/>
      <c r="H38" s="29">
        <v>4335</v>
      </c>
      <c r="I38" s="98">
        <v>0</v>
      </c>
      <c r="J38" s="29">
        <v>4335</v>
      </c>
      <c r="K38" s="5"/>
      <c r="O38" s="177"/>
      <c r="P38" s="177"/>
      <c r="Q38" s="177"/>
    </row>
    <row r="39" spans="1:17" ht="15">
      <c r="A39" s="91" t="s">
        <v>119</v>
      </c>
      <c r="B39" s="27" t="s">
        <v>158</v>
      </c>
      <c r="C39" s="80"/>
      <c r="D39" s="98">
        <v>0</v>
      </c>
      <c r="E39" s="98">
        <v>0</v>
      </c>
      <c r="F39" s="29">
        <f t="shared" si="0"/>
        <v>0</v>
      </c>
      <c r="G39" s="17"/>
      <c r="H39" s="29">
        <v>0</v>
      </c>
      <c r="I39" s="98">
        <v>0</v>
      </c>
      <c r="J39" s="29">
        <v>0</v>
      </c>
      <c r="K39" s="5"/>
      <c r="O39" s="177"/>
      <c r="P39" s="177"/>
      <c r="Q39" s="177"/>
    </row>
    <row r="40" spans="1:17" ht="15">
      <c r="A40" s="91" t="s">
        <v>121</v>
      </c>
      <c r="B40" s="27" t="s">
        <v>161</v>
      </c>
      <c r="C40" s="102"/>
      <c r="D40" s="29">
        <v>0</v>
      </c>
      <c r="E40" s="98">
        <v>0</v>
      </c>
      <c r="F40" s="29">
        <f t="shared" si="0"/>
        <v>0</v>
      </c>
      <c r="G40" s="17"/>
      <c r="H40" s="29">
        <v>0</v>
      </c>
      <c r="I40" s="98">
        <v>0</v>
      </c>
      <c r="J40" s="29">
        <v>0</v>
      </c>
      <c r="K40" s="5"/>
      <c r="O40" s="177"/>
      <c r="P40" s="177"/>
      <c r="Q40" s="177"/>
    </row>
    <row r="41" spans="1:17" ht="15">
      <c r="A41" s="91"/>
      <c r="B41" s="27" t="s">
        <v>376</v>
      </c>
      <c r="C41" s="102"/>
      <c r="D41" s="29">
        <f>SUM(D12,D14:D16,D21,D25,D26,D27,D32:D33,D37:D39)</f>
        <v>2139933</v>
      </c>
      <c r="E41" s="98">
        <f>SUM(E12,E14:E16,E21,E25,E26,E27,E32:E33,E37:E39)</f>
        <v>201103</v>
      </c>
      <c r="F41" s="29">
        <f>SUM(F12,F14:F16,F21,F25,F26,F27,F32:F33,F37:F39)</f>
        <v>2341036</v>
      </c>
      <c r="G41" s="17"/>
      <c r="H41" s="29">
        <v>1727174</v>
      </c>
      <c r="I41" s="98">
        <v>212413</v>
      </c>
      <c r="J41" s="98">
        <v>1939587</v>
      </c>
      <c r="K41" s="5"/>
      <c r="O41" s="177"/>
      <c r="P41" s="177"/>
      <c r="Q41" s="177"/>
    </row>
    <row r="42" spans="1:17" ht="15">
      <c r="A42" s="91" t="s">
        <v>125</v>
      </c>
      <c r="B42" s="27" t="s">
        <v>271</v>
      </c>
      <c r="C42" s="102"/>
      <c r="D42" s="29">
        <v>0</v>
      </c>
      <c r="E42" s="98">
        <v>0</v>
      </c>
      <c r="F42" s="29">
        <f t="shared" si="0"/>
        <v>0</v>
      </c>
      <c r="G42" s="17"/>
      <c r="H42" s="29">
        <v>0</v>
      </c>
      <c r="I42" s="98">
        <v>0</v>
      </c>
      <c r="J42" s="29">
        <v>0</v>
      </c>
      <c r="K42" s="5"/>
      <c r="O42" s="177"/>
      <c r="P42" s="177"/>
      <c r="Q42" s="177"/>
    </row>
    <row r="43" spans="1:17" s="15" customFormat="1" ht="15" customHeight="1">
      <c r="A43" s="91"/>
      <c r="B43" s="27" t="s">
        <v>275</v>
      </c>
      <c r="C43" s="102"/>
      <c r="D43" s="29"/>
      <c r="E43" s="98"/>
      <c r="F43" s="29"/>
      <c r="G43" s="17"/>
      <c r="H43" s="29"/>
      <c r="I43" s="98"/>
      <c r="J43" s="29"/>
      <c r="K43" s="5"/>
      <c r="O43" s="177"/>
      <c r="P43" s="177"/>
      <c r="Q43" s="177"/>
    </row>
    <row r="44" spans="1:17" ht="15">
      <c r="A44" s="93" t="s">
        <v>339</v>
      </c>
      <c r="B44" s="26" t="s">
        <v>129</v>
      </c>
      <c r="C44" s="103"/>
      <c r="D44" s="28">
        <v>0</v>
      </c>
      <c r="E44" s="99">
        <v>0</v>
      </c>
      <c r="F44" s="29">
        <f t="shared" si="0"/>
        <v>0</v>
      </c>
      <c r="G44" s="18"/>
      <c r="H44" s="29">
        <v>0</v>
      </c>
      <c r="I44" s="98">
        <v>0</v>
      </c>
      <c r="J44" s="28">
        <v>0</v>
      </c>
      <c r="K44" s="5"/>
      <c r="O44" s="177"/>
      <c r="P44" s="177"/>
      <c r="Q44" s="177"/>
    </row>
    <row r="45" spans="1:17" ht="15">
      <c r="A45" s="93" t="s">
        <v>340</v>
      </c>
      <c r="B45" s="26" t="s">
        <v>131</v>
      </c>
      <c r="C45" s="103"/>
      <c r="D45" s="28">
        <v>0</v>
      </c>
      <c r="E45" s="99">
        <v>0</v>
      </c>
      <c r="F45" s="29">
        <f t="shared" si="0"/>
        <v>0</v>
      </c>
      <c r="G45" s="18"/>
      <c r="H45" s="29">
        <v>0</v>
      </c>
      <c r="I45" s="98">
        <v>0</v>
      </c>
      <c r="J45" s="28">
        <v>0</v>
      </c>
      <c r="K45" s="5"/>
      <c r="O45" s="177"/>
      <c r="P45" s="177"/>
      <c r="Q45" s="177"/>
    </row>
    <row r="46" spans="1:17" ht="15">
      <c r="A46" s="91" t="s">
        <v>127</v>
      </c>
      <c r="B46" s="27" t="s">
        <v>162</v>
      </c>
      <c r="C46" s="102">
        <v>18</v>
      </c>
      <c r="D46" s="29">
        <f>+D47+D48+D53+D54+D59+D52</f>
        <v>136006</v>
      </c>
      <c r="E46" s="98">
        <v>0</v>
      </c>
      <c r="F46" s="29">
        <f t="shared" si="0"/>
        <v>136006</v>
      </c>
      <c r="G46" s="18"/>
      <c r="H46" s="29">
        <v>120066</v>
      </c>
      <c r="I46" s="98">
        <v>0</v>
      </c>
      <c r="J46" s="29">
        <v>120066</v>
      </c>
      <c r="K46" s="5"/>
      <c r="O46" s="177"/>
      <c r="P46" s="177"/>
      <c r="Q46" s="177"/>
    </row>
    <row r="47" spans="1:17" ht="15">
      <c r="A47" s="93" t="s">
        <v>128</v>
      </c>
      <c r="B47" s="26" t="s">
        <v>164</v>
      </c>
      <c r="C47" s="103"/>
      <c r="D47" s="28">
        <v>79500</v>
      </c>
      <c r="E47" s="99">
        <v>0</v>
      </c>
      <c r="F47" s="28">
        <f t="shared" si="0"/>
        <v>79500</v>
      </c>
      <c r="G47" s="17"/>
      <c r="H47" s="28">
        <v>79500</v>
      </c>
      <c r="I47" s="99">
        <v>0</v>
      </c>
      <c r="J47" s="28">
        <v>79500</v>
      </c>
      <c r="K47" s="5"/>
      <c r="L47" s="176"/>
      <c r="O47" s="177"/>
      <c r="P47" s="177"/>
      <c r="Q47" s="177"/>
    </row>
    <row r="48" spans="1:17" ht="15">
      <c r="A48" s="93" t="s">
        <v>130</v>
      </c>
      <c r="B48" s="26" t="s">
        <v>166</v>
      </c>
      <c r="C48" s="103"/>
      <c r="D48" s="28">
        <v>0</v>
      </c>
      <c r="E48" s="99">
        <v>0</v>
      </c>
      <c r="F48" s="28">
        <f t="shared" si="0"/>
        <v>0</v>
      </c>
      <c r="G48" s="17"/>
      <c r="H48" s="28">
        <v>0</v>
      </c>
      <c r="I48" s="99">
        <v>0</v>
      </c>
      <c r="J48" s="28">
        <v>0</v>
      </c>
      <c r="K48" s="5"/>
      <c r="O48" s="177"/>
      <c r="P48" s="177"/>
      <c r="Q48" s="177"/>
    </row>
    <row r="49" spans="1:17" ht="15">
      <c r="A49" s="93" t="s">
        <v>377</v>
      </c>
      <c r="B49" s="26" t="s">
        <v>167</v>
      </c>
      <c r="C49" s="103"/>
      <c r="D49" s="28">
        <v>0</v>
      </c>
      <c r="E49" s="99">
        <v>0</v>
      </c>
      <c r="F49" s="28">
        <f t="shared" si="0"/>
        <v>0</v>
      </c>
      <c r="G49" s="17"/>
      <c r="H49" s="28">
        <v>0</v>
      </c>
      <c r="I49" s="99">
        <v>0</v>
      </c>
      <c r="J49" s="28">
        <v>0</v>
      </c>
      <c r="K49" s="5"/>
      <c r="O49" s="177"/>
      <c r="P49" s="177"/>
      <c r="Q49" s="177"/>
    </row>
    <row r="50" spans="1:17" ht="15">
      <c r="A50" s="93" t="s">
        <v>378</v>
      </c>
      <c r="B50" s="26" t="s">
        <v>168</v>
      </c>
      <c r="C50" s="103"/>
      <c r="D50" s="28">
        <v>0</v>
      </c>
      <c r="E50" s="99">
        <v>0</v>
      </c>
      <c r="F50" s="28">
        <f t="shared" si="0"/>
        <v>0</v>
      </c>
      <c r="G50" s="17"/>
      <c r="H50" s="28">
        <v>0</v>
      </c>
      <c r="I50" s="99">
        <v>0</v>
      </c>
      <c r="J50" s="28">
        <v>0</v>
      </c>
      <c r="K50" s="5"/>
      <c r="O50" s="177"/>
      <c r="P50" s="177"/>
      <c r="Q50" s="177"/>
    </row>
    <row r="51" spans="1:17" ht="15">
      <c r="A51" s="93" t="s">
        <v>379</v>
      </c>
      <c r="B51" s="26" t="s">
        <v>169</v>
      </c>
      <c r="C51" s="103"/>
      <c r="D51" s="28">
        <v>0</v>
      </c>
      <c r="E51" s="99">
        <v>0</v>
      </c>
      <c r="F51" s="28">
        <f t="shared" si="0"/>
        <v>0</v>
      </c>
      <c r="G51" s="17"/>
      <c r="H51" s="28">
        <v>0</v>
      </c>
      <c r="I51" s="99">
        <v>0</v>
      </c>
      <c r="J51" s="28">
        <v>0</v>
      </c>
      <c r="K51" s="5"/>
      <c r="O51" s="177"/>
      <c r="P51" s="177"/>
      <c r="Q51" s="177"/>
    </row>
    <row r="52" spans="1:17" ht="15">
      <c r="A52" s="224" t="s">
        <v>306</v>
      </c>
      <c r="B52" s="22" t="s">
        <v>341</v>
      </c>
      <c r="C52" s="103"/>
      <c r="D52" s="28">
        <v>-247</v>
      </c>
      <c r="E52" s="99">
        <v>0</v>
      </c>
      <c r="F52" s="28">
        <f t="shared" si="0"/>
        <v>-247</v>
      </c>
      <c r="G52" s="17"/>
      <c r="H52" s="28">
        <v>-247</v>
      </c>
      <c r="I52" s="99">
        <v>0</v>
      </c>
      <c r="J52" s="28">
        <v>-247</v>
      </c>
      <c r="K52" s="5"/>
      <c r="O52" s="177"/>
      <c r="P52" s="177"/>
      <c r="Q52" s="177"/>
    </row>
    <row r="53" spans="1:17" ht="15">
      <c r="A53" s="224" t="s">
        <v>380</v>
      </c>
      <c r="B53" s="22" t="s">
        <v>342</v>
      </c>
      <c r="C53" s="103"/>
      <c r="D53" s="28">
        <v>0</v>
      </c>
      <c r="E53" s="99">
        <v>0</v>
      </c>
      <c r="F53" s="28">
        <f t="shared" si="0"/>
        <v>0</v>
      </c>
      <c r="G53" s="17"/>
      <c r="H53" s="28">
        <v>0</v>
      </c>
      <c r="I53" s="99">
        <v>0</v>
      </c>
      <c r="J53" s="28">
        <v>0</v>
      </c>
      <c r="K53" s="5"/>
      <c r="O53" s="177"/>
      <c r="P53" s="177"/>
      <c r="Q53" s="177"/>
    </row>
    <row r="54" spans="1:17" ht="15">
      <c r="A54" s="224" t="s">
        <v>381</v>
      </c>
      <c r="B54" s="26" t="s">
        <v>171</v>
      </c>
      <c r="C54" s="103"/>
      <c r="D54" s="28">
        <f>SUM(D55:D58)</f>
        <v>40813</v>
      </c>
      <c r="E54" s="99">
        <v>0</v>
      </c>
      <c r="F54" s="28">
        <f aca="true" t="shared" si="1" ref="F54:F61">+E54+D54</f>
        <v>40813</v>
      </c>
      <c r="G54" s="17"/>
      <c r="H54" s="28">
        <v>25511</v>
      </c>
      <c r="I54" s="99">
        <v>0</v>
      </c>
      <c r="J54" s="28">
        <v>25511</v>
      </c>
      <c r="K54" s="5"/>
      <c r="O54" s="177"/>
      <c r="P54" s="177"/>
      <c r="Q54" s="177"/>
    </row>
    <row r="55" spans="1:17" ht="15">
      <c r="A55" s="93" t="s">
        <v>382</v>
      </c>
      <c r="B55" s="26" t="s">
        <v>172</v>
      </c>
      <c r="C55" s="103"/>
      <c r="D55" s="28">
        <v>4598</v>
      </c>
      <c r="E55" s="99">
        <v>0</v>
      </c>
      <c r="F55" s="28">
        <f t="shared" si="1"/>
        <v>4598</v>
      </c>
      <c r="G55" s="17"/>
      <c r="H55" s="28">
        <v>4198</v>
      </c>
      <c r="I55" s="99">
        <v>0</v>
      </c>
      <c r="J55" s="28">
        <v>4198</v>
      </c>
      <c r="K55" s="5"/>
      <c r="L55" s="176"/>
      <c r="O55" s="177"/>
      <c r="P55" s="177"/>
      <c r="Q55" s="177"/>
    </row>
    <row r="56" spans="1:17" ht="15">
      <c r="A56" s="93" t="s">
        <v>383</v>
      </c>
      <c r="B56" s="26" t="s">
        <v>173</v>
      </c>
      <c r="C56" s="103"/>
      <c r="D56" s="28">
        <v>0</v>
      </c>
      <c r="E56" s="99">
        <v>0</v>
      </c>
      <c r="F56" s="28">
        <f t="shared" si="1"/>
        <v>0</v>
      </c>
      <c r="G56" s="17"/>
      <c r="H56" s="28">
        <v>0</v>
      </c>
      <c r="I56" s="99">
        <v>0</v>
      </c>
      <c r="J56" s="28">
        <v>0</v>
      </c>
      <c r="K56" s="5"/>
      <c r="O56" s="177"/>
      <c r="P56" s="177"/>
      <c r="Q56" s="177"/>
    </row>
    <row r="57" spans="1:17" ht="15">
      <c r="A57" s="93" t="s">
        <v>384</v>
      </c>
      <c r="B57" s="26" t="s">
        <v>174</v>
      </c>
      <c r="C57" s="103"/>
      <c r="D57" s="28">
        <v>36215</v>
      </c>
      <c r="E57" s="99">
        <v>0</v>
      </c>
      <c r="F57" s="28">
        <f t="shared" si="1"/>
        <v>36215</v>
      </c>
      <c r="G57" s="17"/>
      <c r="H57" s="28">
        <v>21313</v>
      </c>
      <c r="I57" s="99">
        <v>0</v>
      </c>
      <c r="J57" s="28">
        <v>21313</v>
      </c>
      <c r="K57" s="5"/>
      <c r="O57" s="177"/>
      <c r="P57" s="177"/>
      <c r="Q57" s="177"/>
    </row>
    <row r="58" spans="1:17" ht="15">
      <c r="A58" s="93" t="s">
        <v>385</v>
      </c>
      <c r="B58" s="26" t="s">
        <v>175</v>
      </c>
      <c r="C58" s="103"/>
      <c r="D58" s="28">
        <v>0</v>
      </c>
      <c r="E58" s="99">
        <v>0</v>
      </c>
      <c r="F58" s="28">
        <f t="shared" si="1"/>
        <v>0</v>
      </c>
      <c r="G58" s="17"/>
      <c r="H58" s="28">
        <v>0</v>
      </c>
      <c r="I58" s="99">
        <v>0</v>
      </c>
      <c r="J58" s="28">
        <v>0</v>
      </c>
      <c r="K58" s="5"/>
      <c r="O58" s="177"/>
      <c r="P58" s="177"/>
      <c r="Q58" s="177"/>
    </row>
    <row r="59" spans="1:17" ht="15">
      <c r="A59" s="93" t="s">
        <v>386</v>
      </c>
      <c r="B59" s="26" t="s">
        <v>176</v>
      </c>
      <c r="C59" s="103"/>
      <c r="D59" s="28">
        <f>+D60+D61</f>
        <v>15940</v>
      </c>
      <c r="E59" s="99">
        <v>0</v>
      </c>
      <c r="F59" s="28">
        <f t="shared" si="1"/>
        <v>15940</v>
      </c>
      <c r="G59" s="17"/>
      <c r="H59" s="28">
        <v>15302</v>
      </c>
      <c r="I59" s="99">
        <v>0</v>
      </c>
      <c r="J59" s="28">
        <v>15302</v>
      </c>
      <c r="K59" s="5"/>
      <c r="O59" s="177"/>
      <c r="P59" s="177"/>
      <c r="Q59" s="177"/>
    </row>
    <row r="60" spans="1:17" ht="15">
      <c r="A60" s="93" t="s">
        <v>387</v>
      </c>
      <c r="B60" s="45" t="s">
        <v>177</v>
      </c>
      <c r="C60" s="103"/>
      <c r="D60" s="28">
        <v>0</v>
      </c>
      <c r="E60" s="99">
        <v>0</v>
      </c>
      <c r="F60" s="28">
        <f t="shared" si="1"/>
        <v>0</v>
      </c>
      <c r="G60" s="17"/>
      <c r="H60" s="28">
        <v>0</v>
      </c>
      <c r="I60" s="99">
        <v>0</v>
      </c>
      <c r="J60" s="28">
        <v>0</v>
      </c>
      <c r="K60" s="5"/>
      <c r="O60" s="177"/>
      <c r="P60" s="177"/>
      <c r="Q60" s="177"/>
    </row>
    <row r="61" spans="1:17" s="5" customFormat="1" ht="15">
      <c r="A61" s="93" t="s">
        <v>388</v>
      </c>
      <c r="B61" s="45" t="s">
        <v>178</v>
      </c>
      <c r="C61" s="103"/>
      <c r="D61" s="28">
        <f>PL!D98</f>
        <v>15940</v>
      </c>
      <c r="E61" s="99">
        <v>0</v>
      </c>
      <c r="F61" s="28">
        <f t="shared" si="1"/>
        <v>15940</v>
      </c>
      <c r="G61" s="17"/>
      <c r="H61" s="28">
        <v>15302</v>
      </c>
      <c r="I61" s="99">
        <v>0</v>
      </c>
      <c r="J61" s="28">
        <v>15302</v>
      </c>
      <c r="O61" s="177"/>
      <c r="P61" s="177"/>
      <c r="Q61" s="177"/>
    </row>
    <row r="62" spans="1:17" ht="15">
      <c r="A62" s="93"/>
      <c r="B62" s="45"/>
      <c r="C62" s="103"/>
      <c r="D62" s="28"/>
      <c r="E62" s="99"/>
      <c r="F62" s="29"/>
      <c r="G62" s="17"/>
      <c r="H62" s="28"/>
      <c r="I62" s="99"/>
      <c r="J62" s="28"/>
      <c r="K62" s="5"/>
      <c r="O62" s="177"/>
      <c r="P62" s="177"/>
      <c r="Q62" s="177"/>
    </row>
    <row r="63" spans="1:17" ht="15">
      <c r="A63" s="94"/>
      <c r="B63" s="95" t="s">
        <v>179</v>
      </c>
      <c r="C63" s="105"/>
      <c r="D63" s="97">
        <f>+D41+D42+D46</f>
        <v>2275939</v>
      </c>
      <c r="E63" s="97">
        <f>+E41+E42+E46</f>
        <v>201103</v>
      </c>
      <c r="F63" s="97">
        <f>+F41+F42+F46</f>
        <v>2477042</v>
      </c>
      <c r="G63" s="96"/>
      <c r="H63" s="97">
        <v>1847240</v>
      </c>
      <c r="I63" s="97">
        <v>212413</v>
      </c>
      <c r="J63" s="97">
        <v>2059653</v>
      </c>
      <c r="K63" s="5"/>
      <c r="O63" s="177"/>
      <c r="P63" s="177"/>
      <c r="Q63" s="177"/>
    </row>
    <row r="64" spans="6:11" ht="12.75">
      <c r="F64" s="173"/>
      <c r="J64" s="173"/>
      <c r="K64" s="5"/>
    </row>
    <row r="65" spans="6:11" ht="12.75">
      <c r="F65" s="173">
        <f>+Aktif!F69</f>
        <v>2477042</v>
      </c>
      <c r="K65" s="5"/>
    </row>
    <row r="66" spans="6:11" ht="12.75">
      <c r="F66" s="173">
        <f>+F63-F65</f>
        <v>0</v>
      </c>
      <c r="K66" s="5"/>
    </row>
    <row r="67" spans="5:11" ht="12.75">
      <c r="E67" s="228"/>
      <c r="F67" s="173"/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52" r:id="rId1"/>
  <headerFooter alignWithMargins="0">
    <oddFooter>&amp;C&amp;"Times New Roman,Normal"&amp;11 İlişikteki notlar bu finansal tabloların ayrılmaz bir parçasıdır.
2</oddFooter>
  </headerFooter>
  <ignoredErrors>
    <ignoredError sqref="A49:A61" twoDigitTextYear="1"/>
    <ignoredError sqref="E41" formulaRange="1"/>
    <ignoredError sqref="F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zoomScale="70" zoomScaleNormal="70" zoomScalePageLayoutView="0" workbookViewId="0" topLeftCell="A1">
      <selection activeCell="A1" sqref="A1"/>
    </sheetView>
  </sheetViews>
  <sheetFormatPr defaultColWidth="8.00390625" defaultRowHeight="15"/>
  <cols>
    <col min="1" max="1" width="6.125" style="149" customWidth="1"/>
    <col min="2" max="2" width="51.625" style="149" customWidth="1"/>
    <col min="3" max="3" width="5.625" style="163" customWidth="1"/>
    <col min="4" max="4" width="12.25390625" style="149" customWidth="1"/>
    <col min="5" max="5" width="13.25390625" style="149" customWidth="1"/>
    <col min="6" max="6" width="13.50390625" style="149" bestFit="1" customWidth="1"/>
    <col min="7" max="7" width="2.25390625" style="149" customWidth="1"/>
    <col min="8" max="8" width="12.25390625" style="149" customWidth="1"/>
    <col min="9" max="9" width="14.125" style="149" customWidth="1"/>
    <col min="10" max="10" width="12.375" style="149" customWidth="1"/>
    <col min="11" max="11" width="8.00390625" style="149" customWidth="1"/>
    <col min="12" max="12" width="10.125" style="149" bestFit="1" customWidth="1"/>
    <col min="13" max="13" width="8.00390625" style="149" customWidth="1"/>
    <col min="14" max="14" width="9.125" style="149" bestFit="1" customWidth="1"/>
    <col min="15" max="16384" width="8.00390625" style="149" customWidth="1"/>
  </cols>
  <sheetData>
    <row r="1" spans="1:10" s="1" customFormat="1" ht="23.25">
      <c r="A1" s="54" t="str">
        <f>+Aktif!A1</f>
        <v>GARANTİ FAKTORİNG A.Ş.</v>
      </c>
      <c r="B1" s="3"/>
      <c r="C1" s="47"/>
      <c r="D1" s="11"/>
      <c r="E1" s="11"/>
      <c r="F1" s="11"/>
      <c r="G1" s="11"/>
      <c r="H1" s="11"/>
      <c r="I1" s="11"/>
      <c r="J1" s="11"/>
    </row>
    <row r="2" spans="1:10" s="1" customFormat="1" ht="23.25">
      <c r="A2" s="54" t="s">
        <v>499</v>
      </c>
      <c r="B2" s="3"/>
      <c r="C2" s="47"/>
      <c r="D2" s="11"/>
      <c r="E2" s="11"/>
      <c r="F2" s="11"/>
      <c r="G2" s="11"/>
      <c r="H2" s="11"/>
      <c r="I2" s="11"/>
      <c r="J2" s="11"/>
    </row>
    <row r="3" spans="1:10" s="1" customFormat="1" ht="19.5">
      <c r="A3" s="55" t="s">
        <v>322</v>
      </c>
      <c r="B3" s="3"/>
      <c r="C3" s="47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57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57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57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57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57"/>
      <c r="D8" s="10"/>
      <c r="E8" s="10"/>
      <c r="F8" s="10"/>
      <c r="G8" s="10"/>
      <c r="H8" s="10"/>
      <c r="I8" s="10"/>
      <c r="J8" s="10"/>
    </row>
    <row r="9" spans="1:11" s="4" customFormat="1" ht="15">
      <c r="A9" s="85"/>
      <c r="B9" s="150"/>
      <c r="C9" s="147"/>
      <c r="D9" s="100"/>
      <c r="E9" s="61" t="str">
        <f>+Pasif!E9</f>
        <v>Bağımsız Denetimden Geçmemiş</v>
      </c>
      <c r="F9" s="100"/>
      <c r="G9" s="100"/>
      <c r="H9" s="100"/>
      <c r="I9" s="161" t="s">
        <v>263</v>
      </c>
      <c r="J9" s="100"/>
      <c r="K9" s="6"/>
    </row>
    <row r="10" spans="1:11" s="4" customFormat="1" ht="15">
      <c r="A10" s="90"/>
      <c r="B10" s="152" t="s">
        <v>0</v>
      </c>
      <c r="C10" s="110" t="s">
        <v>262</v>
      </c>
      <c r="D10" s="145"/>
      <c r="E10" s="200" t="str">
        <f>Pasif!E10</f>
        <v> 30 Eylül 2014</v>
      </c>
      <c r="F10" s="199"/>
      <c r="G10" s="160"/>
      <c r="H10" s="145"/>
      <c r="I10" s="201" t="str">
        <f>Aktif!I10</f>
        <v> 31 Aralık 2013</v>
      </c>
      <c r="J10" s="202"/>
      <c r="K10" s="6"/>
    </row>
    <row r="11" spans="1:10" s="4" customFormat="1" ht="15">
      <c r="A11" s="94"/>
      <c r="B11" s="151"/>
      <c r="C11" s="162"/>
      <c r="D11" s="107" t="s">
        <v>71</v>
      </c>
      <c r="E11" s="107" t="s">
        <v>72</v>
      </c>
      <c r="F11" s="107" t="s">
        <v>73</v>
      </c>
      <c r="G11" s="107"/>
      <c r="H11" s="107" t="s">
        <v>71</v>
      </c>
      <c r="I11" s="107" t="s">
        <v>72</v>
      </c>
      <c r="J11" s="107" t="s">
        <v>73</v>
      </c>
    </row>
    <row r="12" spans="1:10" s="4" customFormat="1" ht="15">
      <c r="A12" s="85"/>
      <c r="B12" s="150"/>
      <c r="C12" s="166"/>
      <c r="D12" s="167"/>
      <c r="E12" s="167"/>
      <c r="F12" s="167"/>
      <c r="G12" s="167"/>
      <c r="H12" s="167"/>
      <c r="I12" s="167"/>
      <c r="J12" s="167"/>
    </row>
    <row r="13" spans="1:17" s="148" customFormat="1" ht="15.75">
      <c r="A13" s="153" t="s">
        <v>74</v>
      </c>
      <c r="B13" s="178" t="s">
        <v>1</v>
      </c>
      <c r="C13" s="101"/>
      <c r="D13" s="168">
        <v>179084</v>
      </c>
      <c r="E13" s="168">
        <v>157124</v>
      </c>
      <c r="F13" s="168">
        <f>+E13+D13</f>
        <v>336208</v>
      </c>
      <c r="G13" s="168"/>
      <c r="H13" s="168">
        <v>124444</v>
      </c>
      <c r="I13" s="168">
        <v>167489</v>
      </c>
      <c r="J13" s="168">
        <v>291933</v>
      </c>
      <c r="O13" s="182"/>
      <c r="P13" s="182"/>
      <c r="Q13" s="182"/>
    </row>
    <row r="14" spans="1:17" s="148" customFormat="1" ht="15.75">
      <c r="A14" s="153" t="s">
        <v>76</v>
      </c>
      <c r="B14" s="178" t="s">
        <v>2</v>
      </c>
      <c r="C14" s="101"/>
      <c r="D14" s="168">
        <v>620848</v>
      </c>
      <c r="E14" s="168">
        <v>253058</v>
      </c>
      <c r="F14" s="168">
        <f aca="true" t="shared" si="0" ref="F14:F35">+E14+D14</f>
        <v>873906</v>
      </c>
      <c r="G14" s="168"/>
      <c r="H14" s="168">
        <v>372312</v>
      </c>
      <c r="I14" s="168">
        <v>21008</v>
      </c>
      <c r="J14" s="168">
        <v>393320</v>
      </c>
      <c r="O14" s="182"/>
      <c r="P14" s="182"/>
      <c r="Q14" s="182"/>
    </row>
    <row r="15" spans="1:17" s="148" customFormat="1" ht="15.75">
      <c r="A15" s="153" t="s">
        <v>83</v>
      </c>
      <c r="B15" s="152" t="s">
        <v>3</v>
      </c>
      <c r="C15" s="231" t="s">
        <v>491</v>
      </c>
      <c r="D15" s="168">
        <v>36754</v>
      </c>
      <c r="E15" s="168">
        <v>1653116</v>
      </c>
      <c r="F15" s="168">
        <f t="shared" si="0"/>
        <v>1689870</v>
      </c>
      <c r="G15" s="168"/>
      <c r="H15" s="168">
        <v>37075</v>
      </c>
      <c r="I15" s="179">
        <v>1533460</v>
      </c>
      <c r="J15" s="168">
        <v>1570535</v>
      </c>
      <c r="O15" s="182"/>
      <c r="P15" s="182"/>
      <c r="Q15" s="182"/>
    </row>
    <row r="16" spans="1:17" s="148" customFormat="1" ht="15.75">
      <c r="A16" s="153" t="s">
        <v>85</v>
      </c>
      <c r="B16" s="152" t="s">
        <v>4</v>
      </c>
      <c r="C16" s="104" t="s">
        <v>492</v>
      </c>
      <c r="D16" s="168">
        <v>4065</v>
      </c>
      <c r="E16" s="168">
        <v>0</v>
      </c>
      <c r="F16" s="168">
        <f t="shared" si="0"/>
        <v>4065</v>
      </c>
      <c r="G16" s="168"/>
      <c r="H16" s="168">
        <v>2758</v>
      </c>
      <c r="I16" s="168">
        <v>0</v>
      </c>
      <c r="J16" s="168">
        <v>2758</v>
      </c>
      <c r="O16" s="182"/>
      <c r="P16" s="182"/>
      <c r="Q16" s="182"/>
    </row>
    <row r="17" spans="1:17" s="148" customFormat="1" ht="15.75">
      <c r="A17" s="153" t="s">
        <v>87</v>
      </c>
      <c r="B17" s="152" t="s">
        <v>5</v>
      </c>
      <c r="C17" s="104" t="s">
        <v>493</v>
      </c>
      <c r="D17" s="169">
        <f>SUM(D18:D19)</f>
        <v>27488</v>
      </c>
      <c r="E17" s="169">
        <f>SUM(E18:E19)</f>
        <v>27501</v>
      </c>
      <c r="F17" s="168">
        <f t="shared" si="0"/>
        <v>54989</v>
      </c>
      <c r="G17" s="169"/>
      <c r="H17" s="169">
        <v>2826</v>
      </c>
      <c r="I17" s="169">
        <v>2830</v>
      </c>
      <c r="J17" s="168">
        <v>5656</v>
      </c>
      <c r="O17" s="182"/>
      <c r="P17" s="182"/>
      <c r="Q17" s="182"/>
    </row>
    <row r="18" spans="1:17" s="148" customFormat="1" ht="15.75">
      <c r="A18" s="154" t="s">
        <v>250</v>
      </c>
      <c r="B18" s="155" t="s">
        <v>6</v>
      </c>
      <c r="C18" s="103"/>
      <c r="D18" s="170">
        <v>27488</v>
      </c>
      <c r="E18" s="170">
        <v>27501</v>
      </c>
      <c r="F18" s="170">
        <f t="shared" si="0"/>
        <v>54989</v>
      </c>
      <c r="G18" s="170"/>
      <c r="H18" s="170">
        <v>2826</v>
      </c>
      <c r="I18" s="180">
        <v>2830</v>
      </c>
      <c r="J18" s="170">
        <v>5656</v>
      </c>
      <c r="O18" s="182"/>
      <c r="P18" s="182"/>
      <c r="Q18" s="182"/>
    </row>
    <row r="19" spans="1:17" s="148" customFormat="1" ht="15.75">
      <c r="A19" s="154" t="s">
        <v>251</v>
      </c>
      <c r="B19" s="155" t="s">
        <v>7</v>
      </c>
      <c r="C19" s="103"/>
      <c r="D19" s="170">
        <v>0</v>
      </c>
      <c r="E19" s="170">
        <v>0</v>
      </c>
      <c r="F19" s="168">
        <f t="shared" si="0"/>
        <v>0</v>
      </c>
      <c r="G19" s="170"/>
      <c r="H19" s="170">
        <v>0</v>
      </c>
      <c r="I19" s="170">
        <v>0</v>
      </c>
      <c r="J19" s="168">
        <v>0</v>
      </c>
      <c r="O19" s="182"/>
      <c r="P19" s="182"/>
      <c r="Q19" s="182"/>
    </row>
    <row r="20" spans="1:17" s="148" customFormat="1" ht="15.75">
      <c r="A20" s="156" t="s">
        <v>8</v>
      </c>
      <c r="B20" s="155" t="s">
        <v>9</v>
      </c>
      <c r="C20" s="103"/>
      <c r="D20" s="170">
        <v>0</v>
      </c>
      <c r="E20" s="170">
        <v>0</v>
      </c>
      <c r="F20" s="168">
        <f t="shared" si="0"/>
        <v>0</v>
      </c>
      <c r="G20" s="170"/>
      <c r="H20" s="170">
        <v>0</v>
      </c>
      <c r="I20" s="170">
        <v>0</v>
      </c>
      <c r="J20" s="168">
        <v>0</v>
      </c>
      <c r="N20" s="182"/>
      <c r="O20" s="182"/>
      <c r="P20" s="182"/>
      <c r="Q20" s="182"/>
    </row>
    <row r="21" spans="1:17" s="148" customFormat="1" ht="15.75">
      <c r="A21" s="156" t="s">
        <v>10</v>
      </c>
      <c r="B21" s="155" t="s">
        <v>11</v>
      </c>
      <c r="C21" s="102"/>
      <c r="D21" s="170">
        <v>0</v>
      </c>
      <c r="E21" s="170">
        <v>0</v>
      </c>
      <c r="F21" s="168">
        <f t="shared" si="0"/>
        <v>0</v>
      </c>
      <c r="G21" s="170"/>
      <c r="H21" s="170">
        <v>0</v>
      </c>
      <c r="I21" s="170">
        <v>0</v>
      </c>
      <c r="J21" s="168">
        <v>0</v>
      </c>
      <c r="O21" s="182"/>
      <c r="P21" s="182"/>
      <c r="Q21" s="182"/>
    </row>
    <row r="22" spans="1:17" s="148" customFormat="1" ht="15.75">
      <c r="A22" s="156" t="s">
        <v>12</v>
      </c>
      <c r="B22" s="155" t="s">
        <v>13</v>
      </c>
      <c r="C22" s="104"/>
      <c r="D22" s="170">
        <v>0</v>
      </c>
      <c r="E22" s="170">
        <v>0</v>
      </c>
      <c r="F22" s="168">
        <f t="shared" si="0"/>
        <v>0</v>
      </c>
      <c r="G22" s="170"/>
      <c r="H22" s="170">
        <v>0</v>
      </c>
      <c r="I22" s="170">
        <v>0</v>
      </c>
      <c r="J22" s="168">
        <v>0</v>
      </c>
      <c r="O22" s="182"/>
      <c r="P22" s="182"/>
      <c r="Q22" s="182"/>
    </row>
    <row r="23" spans="1:17" s="148" customFormat="1" ht="15.75">
      <c r="A23" s="154" t="s">
        <v>14</v>
      </c>
      <c r="B23" s="155" t="s">
        <v>15</v>
      </c>
      <c r="C23" s="104"/>
      <c r="D23" s="170">
        <v>0</v>
      </c>
      <c r="E23" s="170">
        <v>0</v>
      </c>
      <c r="F23" s="168">
        <f t="shared" si="0"/>
        <v>0</v>
      </c>
      <c r="G23" s="170"/>
      <c r="H23" s="170">
        <v>0</v>
      </c>
      <c r="I23" s="170">
        <v>0</v>
      </c>
      <c r="J23" s="168">
        <v>0</v>
      </c>
      <c r="O23" s="182"/>
      <c r="P23" s="182"/>
      <c r="Q23" s="182"/>
    </row>
    <row r="24" spans="1:17" s="148" customFormat="1" ht="15.75">
      <c r="A24" s="153" t="s">
        <v>89</v>
      </c>
      <c r="B24" s="152" t="s">
        <v>16</v>
      </c>
      <c r="C24" s="104" t="s">
        <v>494</v>
      </c>
      <c r="D24" s="169">
        <f>+D25+D29</f>
        <v>633181</v>
      </c>
      <c r="E24" s="169">
        <f>+E25+E29</f>
        <v>650026</v>
      </c>
      <c r="F24" s="168">
        <f t="shared" si="0"/>
        <v>1283207</v>
      </c>
      <c r="G24" s="169"/>
      <c r="H24" s="169">
        <v>552902</v>
      </c>
      <c r="I24" s="169">
        <v>573155</v>
      </c>
      <c r="J24" s="169">
        <v>1126057</v>
      </c>
      <c r="O24" s="182"/>
      <c r="P24" s="182"/>
      <c r="Q24" s="182"/>
    </row>
    <row r="25" spans="1:17" s="148" customFormat="1" ht="15.75">
      <c r="A25" s="154" t="s">
        <v>90</v>
      </c>
      <c r="B25" s="155" t="s">
        <v>17</v>
      </c>
      <c r="C25" s="103"/>
      <c r="D25" s="171">
        <v>0</v>
      </c>
      <c r="E25" s="171">
        <v>0</v>
      </c>
      <c r="F25" s="168">
        <f t="shared" si="0"/>
        <v>0</v>
      </c>
      <c r="G25" s="171"/>
      <c r="H25" s="171">
        <v>0</v>
      </c>
      <c r="I25" s="171">
        <v>0</v>
      </c>
      <c r="J25" s="171">
        <v>0</v>
      </c>
      <c r="O25" s="182"/>
      <c r="P25" s="182"/>
      <c r="Q25" s="182"/>
    </row>
    <row r="26" spans="1:17" s="148" customFormat="1" ht="15.75">
      <c r="A26" s="154" t="s">
        <v>91</v>
      </c>
      <c r="B26" s="155" t="s">
        <v>18</v>
      </c>
      <c r="C26" s="103"/>
      <c r="D26" s="171">
        <v>0</v>
      </c>
      <c r="E26" s="171">
        <v>0</v>
      </c>
      <c r="F26" s="171">
        <f t="shared" si="0"/>
        <v>0</v>
      </c>
      <c r="G26" s="171"/>
      <c r="H26" s="171">
        <v>0</v>
      </c>
      <c r="I26" s="171">
        <v>0</v>
      </c>
      <c r="J26" s="171">
        <v>0</v>
      </c>
      <c r="O26" s="182"/>
      <c r="P26" s="182"/>
      <c r="Q26" s="182"/>
    </row>
    <row r="27" spans="1:17" s="148" customFormat="1" ht="15.75">
      <c r="A27" s="154" t="s">
        <v>92</v>
      </c>
      <c r="B27" s="155" t="s">
        <v>19</v>
      </c>
      <c r="C27" s="103"/>
      <c r="D27" s="171">
        <v>0</v>
      </c>
      <c r="E27" s="171">
        <v>0</v>
      </c>
      <c r="F27" s="171">
        <f t="shared" si="0"/>
        <v>0</v>
      </c>
      <c r="G27" s="171"/>
      <c r="H27" s="171">
        <v>0</v>
      </c>
      <c r="I27" s="171">
        <v>0</v>
      </c>
      <c r="J27" s="171">
        <v>0</v>
      </c>
      <c r="O27" s="182"/>
      <c r="P27" s="182"/>
      <c r="Q27" s="182"/>
    </row>
    <row r="28" spans="1:17" s="148" customFormat="1" ht="15.75">
      <c r="A28" s="154" t="s">
        <v>93</v>
      </c>
      <c r="B28" s="155" t="s">
        <v>20</v>
      </c>
      <c r="C28" s="102"/>
      <c r="D28" s="171">
        <v>0</v>
      </c>
      <c r="E28" s="171">
        <v>0</v>
      </c>
      <c r="F28" s="171">
        <f t="shared" si="0"/>
        <v>0</v>
      </c>
      <c r="G28" s="171"/>
      <c r="H28" s="171">
        <v>0</v>
      </c>
      <c r="I28" s="171">
        <v>0</v>
      </c>
      <c r="J28" s="171">
        <v>0</v>
      </c>
      <c r="O28" s="182"/>
      <c r="P28" s="182"/>
      <c r="Q28" s="182"/>
    </row>
    <row r="29" spans="1:17" s="148" customFormat="1" ht="15.75">
      <c r="A29" s="154" t="s">
        <v>95</v>
      </c>
      <c r="B29" s="155" t="s">
        <v>21</v>
      </c>
      <c r="C29" s="102"/>
      <c r="D29" s="171">
        <f>SUM(D30:D34)</f>
        <v>633181</v>
      </c>
      <c r="E29" s="171">
        <f>SUM(E30:E34)</f>
        <v>650026</v>
      </c>
      <c r="F29" s="171">
        <f t="shared" si="0"/>
        <v>1283207</v>
      </c>
      <c r="G29" s="171"/>
      <c r="H29" s="171">
        <v>552902</v>
      </c>
      <c r="I29" s="171">
        <v>573155</v>
      </c>
      <c r="J29" s="171">
        <v>1126057</v>
      </c>
      <c r="O29" s="182"/>
      <c r="P29" s="182"/>
      <c r="Q29" s="182"/>
    </row>
    <row r="30" spans="1:17" s="148" customFormat="1" ht="15.75">
      <c r="A30" s="156" t="s">
        <v>96</v>
      </c>
      <c r="B30" s="155" t="s">
        <v>22</v>
      </c>
      <c r="C30" s="103"/>
      <c r="D30" s="171">
        <v>0</v>
      </c>
      <c r="E30" s="171">
        <v>0</v>
      </c>
      <c r="F30" s="171">
        <f t="shared" si="0"/>
        <v>0</v>
      </c>
      <c r="G30" s="171"/>
      <c r="H30" s="171">
        <v>0</v>
      </c>
      <c r="I30" s="171">
        <v>0</v>
      </c>
      <c r="J30" s="171">
        <v>0</v>
      </c>
      <c r="O30" s="182"/>
      <c r="P30" s="182"/>
      <c r="Q30" s="182"/>
    </row>
    <row r="31" spans="1:17" s="148" customFormat="1" ht="15.75">
      <c r="A31" s="156" t="s">
        <v>97</v>
      </c>
      <c r="B31" s="155" t="s">
        <v>23</v>
      </c>
      <c r="C31" s="103"/>
      <c r="D31" s="171">
        <v>633181</v>
      </c>
      <c r="E31" s="171">
        <v>650026</v>
      </c>
      <c r="F31" s="171">
        <f t="shared" si="0"/>
        <v>1283207</v>
      </c>
      <c r="G31" s="171"/>
      <c r="H31" s="171">
        <v>552902</v>
      </c>
      <c r="I31" s="171">
        <v>573155</v>
      </c>
      <c r="J31" s="171">
        <v>1126057</v>
      </c>
      <c r="O31" s="182"/>
      <c r="P31" s="182"/>
      <c r="Q31" s="182"/>
    </row>
    <row r="32" spans="1:17" s="148" customFormat="1" ht="15.75">
      <c r="A32" s="156" t="s">
        <v>221</v>
      </c>
      <c r="B32" s="155" t="s">
        <v>24</v>
      </c>
      <c r="C32" s="103"/>
      <c r="D32" s="171">
        <v>0</v>
      </c>
      <c r="E32" s="171">
        <v>0</v>
      </c>
      <c r="F32" s="171">
        <f t="shared" si="0"/>
        <v>0</v>
      </c>
      <c r="G32" s="171"/>
      <c r="H32" s="171">
        <v>0</v>
      </c>
      <c r="I32" s="171">
        <v>0</v>
      </c>
      <c r="J32" s="171">
        <v>0</v>
      </c>
      <c r="O32" s="182"/>
      <c r="P32" s="182"/>
      <c r="Q32" s="182"/>
    </row>
    <row r="33" spans="1:17" s="148" customFormat="1" ht="15.75">
      <c r="A33" s="156" t="s">
        <v>223</v>
      </c>
      <c r="B33" s="155" t="s">
        <v>25</v>
      </c>
      <c r="C33" s="80"/>
      <c r="D33" s="171">
        <v>0</v>
      </c>
      <c r="E33" s="171">
        <v>0</v>
      </c>
      <c r="F33" s="171">
        <f t="shared" si="0"/>
        <v>0</v>
      </c>
      <c r="G33" s="171"/>
      <c r="H33" s="171">
        <v>0</v>
      </c>
      <c r="I33" s="171">
        <v>0</v>
      </c>
      <c r="J33" s="171">
        <v>0</v>
      </c>
      <c r="O33" s="182"/>
      <c r="P33" s="182"/>
      <c r="Q33" s="182"/>
    </row>
    <row r="34" spans="1:17" s="148" customFormat="1" ht="15.75">
      <c r="A34" s="156" t="s">
        <v>225</v>
      </c>
      <c r="B34" s="155" t="s">
        <v>124</v>
      </c>
      <c r="C34" s="102"/>
      <c r="D34" s="171">
        <v>0</v>
      </c>
      <c r="E34" s="171">
        <v>0</v>
      </c>
      <c r="F34" s="171">
        <f t="shared" si="0"/>
        <v>0</v>
      </c>
      <c r="G34" s="171"/>
      <c r="H34" s="171">
        <v>0</v>
      </c>
      <c r="I34" s="171">
        <v>0</v>
      </c>
      <c r="J34" s="171">
        <v>0</v>
      </c>
      <c r="O34" s="182"/>
      <c r="P34" s="182"/>
      <c r="Q34" s="182"/>
    </row>
    <row r="35" spans="1:17" s="148" customFormat="1" ht="15.75">
      <c r="A35" s="153" t="s">
        <v>100</v>
      </c>
      <c r="B35" s="152" t="s">
        <v>26</v>
      </c>
      <c r="C35" s="104" t="s">
        <v>495</v>
      </c>
      <c r="D35" s="168">
        <v>506791</v>
      </c>
      <c r="E35" s="168">
        <v>103571</v>
      </c>
      <c r="F35" s="168">
        <f t="shared" si="0"/>
        <v>610362</v>
      </c>
      <c r="G35" s="168"/>
      <c r="H35" s="168">
        <v>505323</v>
      </c>
      <c r="I35" s="168">
        <v>110371</v>
      </c>
      <c r="J35" s="168">
        <v>615694</v>
      </c>
      <c r="O35" s="182"/>
      <c r="P35" s="182"/>
      <c r="Q35" s="182"/>
    </row>
    <row r="36" spans="1:17" s="148" customFormat="1" ht="15.75">
      <c r="A36" s="157"/>
      <c r="B36" s="155"/>
      <c r="C36" s="103"/>
      <c r="D36" s="170"/>
      <c r="E36" s="170"/>
      <c r="F36" s="170"/>
      <c r="G36" s="170"/>
      <c r="H36" s="170"/>
      <c r="I36" s="170"/>
      <c r="J36" s="170"/>
      <c r="O36" s="182"/>
      <c r="P36" s="182"/>
      <c r="Q36" s="182"/>
    </row>
    <row r="37" spans="1:17" s="148" customFormat="1" ht="15.75">
      <c r="A37" s="158"/>
      <c r="B37" s="159" t="s">
        <v>27</v>
      </c>
      <c r="C37" s="162"/>
      <c r="D37" s="172">
        <f>+D13+D14+D15+D16+D17+D24+D35</f>
        <v>2008211</v>
      </c>
      <c r="E37" s="172">
        <f>+E13+E14+E15+E16+E17+E24+E35</f>
        <v>2844396</v>
      </c>
      <c r="F37" s="172">
        <f>+E37+D37</f>
        <v>4852607</v>
      </c>
      <c r="G37" s="172"/>
      <c r="H37" s="172">
        <v>1597640</v>
      </c>
      <c r="I37" s="172">
        <v>2408313</v>
      </c>
      <c r="J37" s="172">
        <v>4005953</v>
      </c>
      <c r="O37" s="182"/>
      <c r="P37" s="182"/>
      <c r="Q37" s="182"/>
    </row>
    <row r="38" s="148" customFormat="1" ht="15.75">
      <c r="C38" s="135"/>
    </row>
    <row r="39" ht="15.75">
      <c r="C39" s="35"/>
    </row>
    <row r="40" ht="15.75">
      <c r="C40" s="36"/>
    </row>
    <row r="41" ht="15.75">
      <c r="C41" s="36"/>
    </row>
    <row r="42" ht="15.75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  <row r="52" ht="15.75">
      <c r="C52" s="36"/>
    </row>
    <row r="53" ht="15.75">
      <c r="C53" s="36"/>
    </row>
    <row r="54" ht="15.75">
      <c r="C54" s="36"/>
    </row>
    <row r="55" ht="15.75">
      <c r="C55" s="36"/>
    </row>
    <row r="56" ht="15.75">
      <c r="C56" s="36"/>
    </row>
    <row r="57" ht="15.75">
      <c r="C57" s="36"/>
    </row>
    <row r="58" ht="15.75">
      <c r="C58" s="36"/>
    </row>
    <row r="59" ht="15.75">
      <c r="C59" s="36"/>
    </row>
    <row r="60" ht="15.75">
      <c r="C60" s="36"/>
    </row>
    <row r="61" ht="15.75">
      <c r="C61" s="35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Roman,Normal"&amp;11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15" customWidth="1"/>
    <col min="2" max="2" width="72.625" style="15" customWidth="1"/>
    <col min="3" max="3" width="6.50390625" style="49" customWidth="1"/>
    <col min="4" max="4" width="21.25390625" style="15" customWidth="1"/>
    <col min="5" max="5" width="3.625" style="15" customWidth="1"/>
    <col min="6" max="6" width="21.25390625" style="15" customWidth="1"/>
    <col min="7" max="7" width="3.625" style="15" customWidth="1"/>
    <col min="8" max="8" width="21.25390625" style="15" customWidth="1"/>
    <col min="9" max="9" width="3.625" style="15" customWidth="1"/>
    <col min="10" max="10" width="21.25390625" style="15" customWidth="1"/>
    <col min="11" max="16384" width="9.00390625" style="15" customWidth="1"/>
  </cols>
  <sheetData>
    <row r="1" ht="29.25">
      <c r="A1" s="203" t="str">
        <f>+Aktif!A1</f>
        <v>GARANTİ FAKTORİNG A.Ş.</v>
      </c>
    </row>
    <row r="2" ht="29.25">
      <c r="A2" s="203" t="s">
        <v>500</v>
      </c>
    </row>
    <row r="3" ht="29.25">
      <c r="A3" s="203" t="s">
        <v>455</v>
      </c>
    </row>
    <row r="4" ht="24">
      <c r="A4" s="204" t="s">
        <v>323</v>
      </c>
    </row>
    <row r="5" ht="15">
      <c r="A5" s="205"/>
    </row>
    <row r="6" ht="15">
      <c r="A6" s="205"/>
    </row>
    <row r="7" ht="15">
      <c r="A7" s="205"/>
    </row>
    <row r="8" ht="15">
      <c r="A8" s="205"/>
    </row>
    <row r="10" spans="1:10" ht="28.5">
      <c r="A10" s="206"/>
      <c r="B10" s="207" t="s">
        <v>180</v>
      </c>
      <c r="C10" s="208"/>
      <c r="D10" s="114" t="s">
        <v>329</v>
      </c>
      <c r="E10" s="111"/>
      <c r="F10" s="114" t="s">
        <v>488</v>
      </c>
      <c r="G10" s="111"/>
      <c r="H10" s="114" t="s">
        <v>329</v>
      </c>
      <c r="I10" s="111"/>
      <c r="J10" s="114" t="s">
        <v>488</v>
      </c>
    </row>
    <row r="11" spans="1:10" ht="27" customHeight="1">
      <c r="A11" s="94"/>
      <c r="B11" s="109"/>
      <c r="C11" s="105" t="s">
        <v>262</v>
      </c>
      <c r="D11" s="233" t="s">
        <v>501</v>
      </c>
      <c r="E11" s="113"/>
      <c r="F11" s="209" t="s">
        <v>502</v>
      </c>
      <c r="G11" s="113"/>
      <c r="H11" s="233" t="s">
        <v>503</v>
      </c>
      <c r="I11" s="113"/>
      <c r="J11" s="209" t="s">
        <v>504</v>
      </c>
    </row>
    <row r="12" spans="1:10" ht="15">
      <c r="A12" s="90"/>
      <c r="B12" s="210"/>
      <c r="C12" s="35"/>
      <c r="D12" s="115"/>
      <c r="E12" s="211"/>
      <c r="F12" s="115"/>
      <c r="G12" s="211"/>
      <c r="H12" s="115"/>
      <c r="I12" s="211"/>
      <c r="J12" s="115"/>
    </row>
    <row r="13" spans="1:14" s="198" customFormat="1" ht="15">
      <c r="A13" s="91" t="s">
        <v>74</v>
      </c>
      <c r="B13" s="52" t="s">
        <v>181</v>
      </c>
      <c r="C13" s="35">
        <v>19</v>
      </c>
      <c r="D13" s="21">
        <v>138267</v>
      </c>
      <c r="E13" s="50"/>
      <c r="F13" s="21">
        <v>49650</v>
      </c>
      <c r="G13" s="50"/>
      <c r="H13" s="21">
        <v>98461</v>
      </c>
      <c r="I13" s="50"/>
      <c r="J13" s="21">
        <v>30108</v>
      </c>
      <c r="M13" s="212"/>
      <c r="N13" s="212"/>
    </row>
    <row r="14" spans="1:14" ht="15">
      <c r="A14" s="93"/>
      <c r="B14" s="213" t="s">
        <v>285</v>
      </c>
      <c r="C14" s="35"/>
      <c r="D14" s="21">
        <v>138267</v>
      </c>
      <c r="E14" s="50"/>
      <c r="F14" s="21">
        <v>49650</v>
      </c>
      <c r="G14" s="50"/>
      <c r="H14" s="21">
        <v>98461</v>
      </c>
      <c r="I14" s="50"/>
      <c r="J14" s="21">
        <v>30108</v>
      </c>
      <c r="K14" s="198"/>
      <c r="M14" s="212"/>
      <c r="N14" s="212"/>
    </row>
    <row r="15" spans="1:14" ht="15">
      <c r="A15" s="291" t="s">
        <v>182</v>
      </c>
      <c r="B15" s="256" t="s">
        <v>286</v>
      </c>
      <c r="C15" s="36"/>
      <c r="D15" s="20">
        <v>124919</v>
      </c>
      <c r="E15" s="51"/>
      <c r="F15" s="20">
        <v>45293</v>
      </c>
      <c r="G15" s="51"/>
      <c r="H15" s="20">
        <v>81020</v>
      </c>
      <c r="I15" s="50"/>
      <c r="J15" s="20">
        <v>24981</v>
      </c>
      <c r="K15" s="198"/>
      <c r="M15" s="212"/>
      <c r="N15" s="212"/>
    </row>
    <row r="16" spans="1:14" ht="15">
      <c r="A16" s="291" t="s">
        <v>183</v>
      </c>
      <c r="B16" s="256" t="s">
        <v>287</v>
      </c>
      <c r="C16" s="36"/>
      <c r="D16" s="20">
        <v>55148</v>
      </c>
      <c r="E16" s="51"/>
      <c r="F16" s="20">
        <v>17439</v>
      </c>
      <c r="G16" s="51"/>
      <c r="H16" s="20">
        <v>41064</v>
      </c>
      <c r="I16" s="50"/>
      <c r="J16" s="20">
        <v>13595</v>
      </c>
      <c r="K16" s="198"/>
      <c r="M16" s="212"/>
      <c r="N16" s="212"/>
    </row>
    <row r="17" spans="1:14" ht="15">
      <c r="A17" s="291" t="s">
        <v>184</v>
      </c>
      <c r="B17" s="256" t="s">
        <v>124</v>
      </c>
      <c r="C17" s="36"/>
      <c r="D17" s="20">
        <v>69771</v>
      </c>
      <c r="E17" s="51"/>
      <c r="F17" s="20">
        <v>27854</v>
      </c>
      <c r="G17" s="51"/>
      <c r="H17" s="20">
        <v>39956</v>
      </c>
      <c r="I17" s="50"/>
      <c r="J17" s="20">
        <v>11386</v>
      </c>
      <c r="K17" s="198"/>
      <c r="M17" s="212"/>
      <c r="N17" s="212"/>
    </row>
    <row r="18" spans="1:14" ht="15">
      <c r="A18" s="291" t="s">
        <v>185</v>
      </c>
      <c r="B18" s="256" t="s">
        <v>288</v>
      </c>
      <c r="C18" s="36"/>
      <c r="D18" s="20">
        <v>13348</v>
      </c>
      <c r="E18" s="51"/>
      <c r="F18" s="20">
        <v>4357</v>
      </c>
      <c r="G18" s="51"/>
      <c r="H18" s="20">
        <v>17441</v>
      </c>
      <c r="I18" s="50"/>
      <c r="J18" s="20">
        <v>5127</v>
      </c>
      <c r="K18" s="198"/>
      <c r="M18" s="212"/>
      <c r="N18" s="212"/>
    </row>
    <row r="19" spans="1:14" ht="15">
      <c r="A19" s="291" t="s">
        <v>186</v>
      </c>
      <c r="B19" s="256" t="s">
        <v>287</v>
      </c>
      <c r="C19" s="36"/>
      <c r="D19" s="20">
        <v>7737</v>
      </c>
      <c r="E19" s="51"/>
      <c r="F19" s="20">
        <v>2586</v>
      </c>
      <c r="G19" s="51"/>
      <c r="H19" s="20">
        <v>11037</v>
      </c>
      <c r="I19" s="50"/>
      <c r="J19" s="20">
        <v>3271</v>
      </c>
      <c r="K19" s="198"/>
      <c r="M19" s="212"/>
      <c r="N19" s="212"/>
    </row>
    <row r="20" spans="1:14" ht="15">
      <c r="A20" s="291" t="s">
        <v>187</v>
      </c>
      <c r="B20" s="256" t="s">
        <v>124</v>
      </c>
      <c r="C20" s="36"/>
      <c r="D20" s="20">
        <v>5611</v>
      </c>
      <c r="E20" s="51"/>
      <c r="F20" s="20">
        <v>1771</v>
      </c>
      <c r="G20" s="51"/>
      <c r="H20" s="20">
        <v>6404</v>
      </c>
      <c r="I20" s="50"/>
      <c r="J20" s="20">
        <v>1856</v>
      </c>
      <c r="K20" s="198"/>
      <c r="M20" s="212"/>
      <c r="N20" s="212"/>
    </row>
    <row r="21" spans="1:14" ht="15">
      <c r="A21" s="291"/>
      <c r="B21" s="292" t="s">
        <v>456</v>
      </c>
      <c r="C21" s="36"/>
      <c r="D21" s="20">
        <v>0</v>
      </c>
      <c r="E21" s="51"/>
      <c r="F21" s="20">
        <v>0</v>
      </c>
      <c r="G21" s="51"/>
      <c r="H21" s="20">
        <v>0</v>
      </c>
      <c r="I21" s="50"/>
      <c r="J21" s="20"/>
      <c r="K21" s="198"/>
      <c r="M21" s="212"/>
      <c r="N21" s="212"/>
    </row>
    <row r="22" spans="1:14" ht="15">
      <c r="A22" s="291" t="s">
        <v>331</v>
      </c>
      <c r="B22" s="256" t="s">
        <v>457</v>
      </c>
      <c r="C22" s="36"/>
      <c r="D22" s="20">
        <v>0</v>
      </c>
      <c r="E22" s="51"/>
      <c r="F22" s="20">
        <v>0</v>
      </c>
      <c r="G22" s="51"/>
      <c r="H22" s="20">
        <v>0</v>
      </c>
      <c r="I22" s="50"/>
      <c r="J22" s="20"/>
      <c r="K22" s="198"/>
      <c r="M22" s="212"/>
      <c r="N22" s="212"/>
    </row>
    <row r="23" spans="1:14" ht="15">
      <c r="A23" s="291" t="s">
        <v>332</v>
      </c>
      <c r="B23" s="256" t="s">
        <v>458</v>
      </c>
      <c r="C23" s="36"/>
      <c r="D23" s="20">
        <v>0</v>
      </c>
      <c r="E23" s="51"/>
      <c r="F23" s="20">
        <v>0</v>
      </c>
      <c r="G23" s="51"/>
      <c r="H23" s="20">
        <v>0</v>
      </c>
      <c r="I23" s="50"/>
      <c r="J23" s="20"/>
      <c r="K23" s="198"/>
      <c r="M23" s="212"/>
      <c r="N23" s="212"/>
    </row>
    <row r="24" spans="1:14" ht="15">
      <c r="A24" s="291"/>
      <c r="B24" s="292" t="s">
        <v>459</v>
      </c>
      <c r="C24" s="36"/>
      <c r="D24" s="20">
        <v>0</v>
      </c>
      <c r="E24" s="51"/>
      <c r="F24" s="20">
        <v>0</v>
      </c>
      <c r="G24" s="51"/>
      <c r="H24" s="20">
        <v>0</v>
      </c>
      <c r="I24" s="50"/>
      <c r="J24" s="20"/>
      <c r="K24" s="198"/>
      <c r="M24" s="212"/>
      <c r="N24" s="212"/>
    </row>
    <row r="25" spans="1:14" ht="15">
      <c r="A25" s="291" t="s">
        <v>333</v>
      </c>
      <c r="B25" s="256" t="s">
        <v>460</v>
      </c>
      <c r="C25" s="36"/>
      <c r="D25" s="20">
        <v>0</v>
      </c>
      <c r="E25" s="51"/>
      <c r="F25" s="20">
        <v>0</v>
      </c>
      <c r="G25" s="51"/>
      <c r="H25" s="20">
        <v>0</v>
      </c>
      <c r="I25" s="50"/>
      <c r="J25" s="20"/>
      <c r="K25" s="198"/>
      <c r="M25" s="212"/>
      <c r="N25" s="212"/>
    </row>
    <row r="26" spans="1:14" ht="15">
      <c r="A26" s="291" t="s">
        <v>461</v>
      </c>
      <c r="B26" s="256" t="s">
        <v>462</v>
      </c>
      <c r="C26" s="36"/>
      <c r="D26" s="20">
        <v>0</v>
      </c>
      <c r="E26" s="51"/>
      <c r="F26" s="20">
        <v>0</v>
      </c>
      <c r="G26" s="51"/>
      <c r="H26" s="20">
        <v>0</v>
      </c>
      <c r="I26" s="50"/>
      <c r="J26" s="20"/>
      <c r="K26" s="198"/>
      <c r="M26" s="212"/>
      <c r="N26" s="212"/>
    </row>
    <row r="27" spans="1:14" ht="15">
      <c r="A27" s="291" t="s">
        <v>463</v>
      </c>
      <c r="B27" s="256" t="s">
        <v>464</v>
      </c>
      <c r="C27" s="36"/>
      <c r="D27" s="20">
        <v>0</v>
      </c>
      <c r="E27" s="51"/>
      <c r="F27" s="20">
        <v>0</v>
      </c>
      <c r="G27" s="51"/>
      <c r="H27" s="20">
        <v>0</v>
      </c>
      <c r="I27" s="50"/>
      <c r="J27" s="20"/>
      <c r="K27" s="198"/>
      <c r="M27" s="212"/>
      <c r="N27" s="212"/>
    </row>
    <row r="28" spans="1:14" s="198" customFormat="1" ht="15">
      <c r="A28" s="216" t="s">
        <v>76</v>
      </c>
      <c r="B28" s="217" t="s">
        <v>208</v>
      </c>
      <c r="C28" s="218">
        <v>20</v>
      </c>
      <c r="D28" s="21">
        <v>-106917</v>
      </c>
      <c r="E28" s="50"/>
      <c r="F28" s="21">
        <v>-38965</v>
      </c>
      <c r="G28" s="50"/>
      <c r="H28" s="21">
        <v>-60247</v>
      </c>
      <c r="I28" s="50"/>
      <c r="J28" s="21">
        <v>-23188</v>
      </c>
      <c r="M28" s="212"/>
      <c r="N28" s="212"/>
    </row>
    <row r="29" spans="1:14" ht="15">
      <c r="A29" s="93" t="s">
        <v>77</v>
      </c>
      <c r="B29" s="53" t="s">
        <v>209</v>
      </c>
      <c r="C29" s="36"/>
      <c r="D29" s="20">
        <v>-75004</v>
      </c>
      <c r="E29" s="51"/>
      <c r="F29" s="20">
        <v>-24618</v>
      </c>
      <c r="G29" s="51"/>
      <c r="H29" s="20">
        <v>-59690</v>
      </c>
      <c r="I29" s="50"/>
      <c r="J29" s="20">
        <v>-22986</v>
      </c>
      <c r="K29" s="198"/>
      <c r="M29" s="212"/>
      <c r="N29" s="212"/>
    </row>
    <row r="30" spans="1:14" ht="15">
      <c r="A30" s="93" t="s">
        <v>79</v>
      </c>
      <c r="B30" s="215" t="s">
        <v>210</v>
      </c>
      <c r="C30" s="36"/>
      <c r="D30" s="20">
        <v>0</v>
      </c>
      <c r="E30" s="51"/>
      <c r="F30" s="20">
        <v>0</v>
      </c>
      <c r="G30" s="51"/>
      <c r="H30" s="20">
        <v>0</v>
      </c>
      <c r="I30" s="50"/>
      <c r="J30" s="20">
        <v>0</v>
      </c>
      <c r="K30" s="198"/>
      <c r="M30" s="212"/>
      <c r="N30" s="212"/>
    </row>
    <row r="31" spans="1:14" ht="15">
      <c r="A31" s="93" t="s">
        <v>81</v>
      </c>
      <c r="B31" s="53" t="s">
        <v>211</v>
      </c>
      <c r="C31" s="36"/>
      <c r="D31" s="20">
        <v>0</v>
      </c>
      <c r="E31" s="51"/>
      <c r="F31" s="20">
        <v>0</v>
      </c>
      <c r="G31" s="51"/>
      <c r="H31" s="20">
        <v>0</v>
      </c>
      <c r="I31" s="50"/>
      <c r="J31" s="20">
        <v>0</v>
      </c>
      <c r="K31" s="198"/>
      <c r="M31" s="212"/>
      <c r="N31" s="212"/>
    </row>
    <row r="32" spans="1:14" ht="15">
      <c r="A32" s="93" t="s">
        <v>192</v>
      </c>
      <c r="B32" s="215" t="s">
        <v>213</v>
      </c>
      <c r="C32" s="36"/>
      <c r="D32" s="20">
        <v>-30630</v>
      </c>
      <c r="E32" s="51"/>
      <c r="F32" s="20">
        <v>-13638</v>
      </c>
      <c r="G32" s="51"/>
      <c r="H32" s="20">
        <v>0</v>
      </c>
      <c r="I32" s="50"/>
      <c r="J32" s="20">
        <v>0</v>
      </c>
      <c r="K32" s="198"/>
      <c r="M32" s="212"/>
      <c r="N32" s="212"/>
    </row>
    <row r="33" spans="1:14" ht="15">
      <c r="A33" s="93" t="s">
        <v>194</v>
      </c>
      <c r="B33" s="219" t="s">
        <v>215</v>
      </c>
      <c r="C33" s="220"/>
      <c r="D33" s="20">
        <v>0</v>
      </c>
      <c r="E33" s="51"/>
      <c r="F33" s="20">
        <v>0</v>
      </c>
      <c r="G33" s="51"/>
      <c r="H33" s="20">
        <v>-4</v>
      </c>
      <c r="I33" s="50"/>
      <c r="J33" s="20">
        <v>0</v>
      </c>
      <c r="K33" s="198"/>
      <c r="M33" s="212"/>
      <c r="N33" s="212"/>
    </row>
    <row r="34" spans="1:14" ht="15">
      <c r="A34" s="93" t="s">
        <v>46</v>
      </c>
      <c r="B34" s="53" t="s">
        <v>216</v>
      </c>
      <c r="C34" s="36"/>
      <c r="D34" s="20">
        <v>-1283</v>
      </c>
      <c r="E34" s="51"/>
      <c r="F34" s="20">
        <v>-709</v>
      </c>
      <c r="G34" s="51"/>
      <c r="H34" s="20">
        <v>-553</v>
      </c>
      <c r="I34" s="50"/>
      <c r="J34" s="20">
        <v>-202</v>
      </c>
      <c r="K34" s="198"/>
      <c r="M34" s="212"/>
      <c r="N34" s="212"/>
    </row>
    <row r="35" spans="1:14" ht="15">
      <c r="A35" s="223" t="s">
        <v>83</v>
      </c>
      <c r="B35" s="52" t="s">
        <v>465</v>
      </c>
      <c r="C35" s="36"/>
      <c r="D35" s="21">
        <v>31350</v>
      </c>
      <c r="E35" s="51"/>
      <c r="F35" s="21">
        <v>10685</v>
      </c>
      <c r="G35" s="51"/>
      <c r="H35" s="21">
        <v>38214</v>
      </c>
      <c r="I35" s="50"/>
      <c r="J35" s="21">
        <v>6920</v>
      </c>
      <c r="K35" s="198"/>
      <c r="M35" s="212"/>
      <c r="N35" s="212"/>
    </row>
    <row r="36" spans="1:14" s="198" customFormat="1" ht="15">
      <c r="A36" s="91" t="s">
        <v>85</v>
      </c>
      <c r="B36" s="214" t="s">
        <v>188</v>
      </c>
      <c r="C36" s="35">
        <v>21</v>
      </c>
      <c r="D36" s="21">
        <v>-28085</v>
      </c>
      <c r="E36" s="50"/>
      <c r="F36" s="21">
        <v>-9501</v>
      </c>
      <c r="G36" s="50"/>
      <c r="H36" s="21">
        <v>-26575</v>
      </c>
      <c r="I36" s="50"/>
      <c r="J36" s="21">
        <v>-9629</v>
      </c>
      <c r="M36" s="212"/>
      <c r="N36" s="212"/>
    </row>
    <row r="37" spans="1:14" s="198" customFormat="1" ht="15">
      <c r="A37" s="93" t="s">
        <v>142</v>
      </c>
      <c r="B37" s="215" t="s">
        <v>189</v>
      </c>
      <c r="D37" s="20">
        <v>-16392</v>
      </c>
      <c r="E37" s="51"/>
      <c r="F37" s="20">
        <v>-5751</v>
      </c>
      <c r="G37" s="51"/>
      <c r="H37" s="20">
        <v>-15675</v>
      </c>
      <c r="I37" s="50"/>
      <c r="J37" s="20">
        <v>-5228</v>
      </c>
      <c r="M37" s="212"/>
      <c r="N37" s="212"/>
    </row>
    <row r="38" spans="1:14" s="198" customFormat="1" ht="15">
      <c r="A38" s="93" t="s">
        <v>144</v>
      </c>
      <c r="B38" s="215" t="s">
        <v>190</v>
      </c>
      <c r="C38" s="36"/>
      <c r="D38" s="20">
        <v>-338</v>
      </c>
      <c r="E38" s="51"/>
      <c r="F38" s="20">
        <v>-122</v>
      </c>
      <c r="G38" s="51"/>
      <c r="H38" s="20">
        <v>-147</v>
      </c>
      <c r="I38" s="50"/>
      <c r="J38" s="20">
        <v>-74</v>
      </c>
      <c r="M38" s="212"/>
      <c r="N38" s="212"/>
    </row>
    <row r="39" spans="1:14" s="198" customFormat="1" ht="15">
      <c r="A39" s="93" t="s">
        <v>146</v>
      </c>
      <c r="B39" s="215" t="s">
        <v>191</v>
      </c>
      <c r="C39" s="36"/>
      <c r="D39" s="20">
        <v>0</v>
      </c>
      <c r="E39" s="51"/>
      <c r="F39" s="20">
        <v>0</v>
      </c>
      <c r="G39" s="51"/>
      <c r="H39" s="20">
        <v>0</v>
      </c>
      <c r="I39" s="50"/>
      <c r="J39" s="20">
        <v>0</v>
      </c>
      <c r="M39" s="212"/>
      <c r="N39" s="212"/>
    </row>
    <row r="40" spans="1:14" s="198" customFormat="1" ht="15">
      <c r="A40" s="93" t="s">
        <v>212</v>
      </c>
      <c r="B40" s="215" t="s">
        <v>193</v>
      </c>
      <c r="C40" s="36"/>
      <c r="D40" s="20">
        <v>-11345</v>
      </c>
      <c r="E40" s="51"/>
      <c r="F40" s="20">
        <v>-3622</v>
      </c>
      <c r="G40" s="51"/>
      <c r="H40" s="20">
        <v>-10742</v>
      </c>
      <c r="I40" s="50"/>
      <c r="J40" s="20">
        <v>-4326</v>
      </c>
      <c r="M40" s="212"/>
      <c r="N40" s="212"/>
    </row>
    <row r="41" spans="1:14" s="198" customFormat="1" ht="15">
      <c r="A41" s="93" t="s">
        <v>214</v>
      </c>
      <c r="B41" s="215" t="s">
        <v>124</v>
      </c>
      <c r="C41" s="36"/>
      <c r="D41" s="20">
        <v>-10</v>
      </c>
      <c r="E41" s="51"/>
      <c r="F41" s="20">
        <v>-6</v>
      </c>
      <c r="G41" s="51"/>
      <c r="H41" s="20">
        <v>-11</v>
      </c>
      <c r="I41" s="50"/>
      <c r="J41" s="20">
        <v>-1</v>
      </c>
      <c r="M41" s="212"/>
      <c r="N41" s="212"/>
    </row>
    <row r="42" spans="1:14" s="198" customFormat="1" ht="15">
      <c r="A42" s="223" t="s">
        <v>87</v>
      </c>
      <c r="B42" s="214" t="s">
        <v>466</v>
      </c>
      <c r="C42" s="36"/>
      <c r="D42" s="21">
        <v>3265</v>
      </c>
      <c r="E42" s="51"/>
      <c r="F42" s="21">
        <v>1184</v>
      </c>
      <c r="G42" s="51"/>
      <c r="H42" s="21">
        <v>11639</v>
      </c>
      <c r="I42" s="50"/>
      <c r="J42" s="21">
        <v>-2709</v>
      </c>
      <c r="M42" s="212"/>
      <c r="N42" s="212"/>
    </row>
    <row r="43" spans="1:14" ht="15">
      <c r="A43" s="91" t="s">
        <v>89</v>
      </c>
      <c r="B43" s="214" t="s">
        <v>195</v>
      </c>
      <c r="C43" s="35">
        <v>22</v>
      </c>
      <c r="D43" s="21">
        <v>146642</v>
      </c>
      <c r="E43" s="50"/>
      <c r="F43" s="21">
        <v>57372</v>
      </c>
      <c r="G43" s="50"/>
      <c r="H43" s="21">
        <v>99812</v>
      </c>
      <c r="I43" s="50"/>
      <c r="J43" s="21">
        <v>62116</v>
      </c>
      <c r="K43" s="198"/>
      <c r="M43" s="212"/>
      <c r="N43" s="212"/>
    </row>
    <row r="44" spans="1:14" ht="15">
      <c r="A44" s="93" t="s">
        <v>90</v>
      </c>
      <c r="B44" s="53" t="s">
        <v>196</v>
      </c>
      <c r="C44" s="36"/>
      <c r="D44" s="20">
        <v>624</v>
      </c>
      <c r="E44" s="51"/>
      <c r="F44" s="20">
        <v>149</v>
      </c>
      <c r="G44" s="51"/>
      <c r="H44" s="20">
        <v>3971</v>
      </c>
      <c r="I44" s="50"/>
      <c r="J44" s="20">
        <v>1339</v>
      </c>
      <c r="K44" s="198"/>
      <c r="M44" s="212"/>
      <c r="N44" s="212"/>
    </row>
    <row r="45" spans="1:14" ht="15">
      <c r="A45" s="93" t="s">
        <v>95</v>
      </c>
      <c r="B45" s="53" t="s">
        <v>197</v>
      </c>
      <c r="C45" s="36"/>
      <c r="D45" s="20">
        <v>0</v>
      </c>
      <c r="E45" s="51"/>
      <c r="F45" s="20">
        <v>0</v>
      </c>
      <c r="G45" s="51"/>
      <c r="H45" s="20">
        <v>0</v>
      </c>
      <c r="I45" s="50"/>
      <c r="J45" s="20">
        <v>0</v>
      </c>
      <c r="K45" s="198"/>
      <c r="M45" s="212"/>
      <c r="N45" s="212"/>
    </row>
    <row r="46" spans="1:14" ht="15">
      <c r="A46" s="93" t="s">
        <v>98</v>
      </c>
      <c r="B46" s="53" t="s">
        <v>198</v>
      </c>
      <c r="C46" s="36"/>
      <c r="D46" s="20">
        <v>0</v>
      </c>
      <c r="E46" s="51"/>
      <c r="F46" s="20">
        <v>0</v>
      </c>
      <c r="G46" s="51"/>
      <c r="H46" s="20">
        <v>0</v>
      </c>
      <c r="I46" s="50"/>
      <c r="J46" s="20">
        <v>0</v>
      </c>
      <c r="K46" s="198"/>
      <c r="M46" s="212"/>
      <c r="N46" s="212"/>
    </row>
    <row r="47" spans="1:14" ht="15">
      <c r="A47" s="93" t="s">
        <v>467</v>
      </c>
      <c r="B47" s="53" t="s">
        <v>199</v>
      </c>
      <c r="C47" s="36"/>
      <c r="D47" s="20">
        <v>0</v>
      </c>
      <c r="E47" s="51"/>
      <c r="F47" s="20">
        <v>0</v>
      </c>
      <c r="G47" s="51"/>
      <c r="H47" s="20">
        <v>0</v>
      </c>
      <c r="I47" s="50"/>
      <c r="J47" s="20">
        <v>0</v>
      </c>
      <c r="K47" s="198"/>
      <c r="M47" s="212"/>
      <c r="N47" s="212"/>
    </row>
    <row r="48" spans="1:14" ht="15">
      <c r="A48" s="93" t="s">
        <v>468</v>
      </c>
      <c r="B48" s="53" t="s">
        <v>80</v>
      </c>
      <c r="C48" s="36"/>
      <c r="D48" s="20">
        <v>0</v>
      </c>
      <c r="E48" s="51"/>
      <c r="F48" s="20">
        <v>0</v>
      </c>
      <c r="G48" s="51"/>
      <c r="H48" s="20">
        <v>0</v>
      </c>
      <c r="I48" s="50"/>
      <c r="J48" s="20">
        <v>0</v>
      </c>
      <c r="K48" s="198"/>
      <c r="M48" s="212"/>
      <c r="N48" s="212"/>
    </row>
    <row r="49" spans="1:14" ht="15">
      <c r="A49" s="93" t="s">
        <v>469</v>
      </c>
      <c r="B49" s="53" t="s">
        <v>200</v>
      </c>
      <c r="C49" s="36"/>
      <c r="D49" s="20">
        <v>0</v>
      </c>
      <c r="E49" s="51"/>
      <c r="F49" s="20">
        <v>0</v>
      </c>
      <c r="G49" s="51"/>
      <c r="H49" s="20">
        <v>0</v>
      </c>
      <c r="I49" s="50"/>
      <c r="J49" s="20">
        <v>0</v>
      </c>
      <c r="K49" s="198"/>
      <c r="M49" s="212"/>
      <c r="N49" s="212"/>
    </row>
    <row r="50" spans="1:14" ht="15">
      <c r="A50" s="93" t="s">
        <v>470</v>
      </c>
      <c r="B50" s="53" t="s">
        <v>201</v>
      </c>
      <c r="C50" s="36"/>
      <c r="D50" s="20">
        <v>0</v>
      </c>
      <c r="E50" s="51"/>
      <c r="F50" s="20">
        <v>0</v>
      </c>
      <c r="G50" s="51"/>
      <c r="H50" s="20">
        <v>0</v>
      </c>
      <c r="I50" s="50"/>
      <c r="J50" s="20">
        <v>0</v>
      </c>
      <c r="K50" s="198"/>
      <c r="M50" s="212"/>
      <c r="N50" s="212"/>
    </row>
    <row r="51" spans="1:14" s="198" customFormat="1" ht="15">
      <c r="A51" s="93" t="s">
        <v>228</v>
      </c>
      <c r="B51" s="215" t="s">
        <v>202</v>
      </c>
      <c r="C51" s="36"/>
      <c r="D51" s="20">
        <v>0</v>
      </c>
      <c r="E51" s="51"/>
      <c r="F51" s="20">
        <v>0</v>
      </c>
      <c r="G51" s="51"/>
      <c r="H51" s="20">
        <v>0</v>
      </c>
      <c r="I51" s="50"/>
      <c r="J51" s="20">
        <v>0</v>
      </c>
      <c r="M51" s="212"/>
      <c r="N51" s="212"/>
    </row>
    <row r="52" spans="1:14" ht="15">
      <c r="A52" s="93" t="s">
        <v>230</v>
      </c>
      <c r="B52" s="53" t="s">
        <v>204</v>
      </c>
      <c r="C52" s="36"/>
      <c r="D52" s="20">
        <v>26050</v>
      </c>
      <c r="E52" s="51"/>
      <c r="F52" s="20">
        <v>1270</v>
      </c>
      <c r="G52" s="51"/>
      <c r="H52" s="20">
        <v>5486</v>
      </c>
      <c r="I52" s="50"/>
      <c r="J52" s="20">
        <v>3473</v>
      </c>
      <c r="K52" s="198"/>
      <c r="M52" s="212"/>
      <c r="N52" s="212"/>
    </row>
    <row r="53" spans="1:14" ht="15">
      <c r="A53" s="93" t="s">
        <v>471</v>
      </c>
      <c r="B53" s="53" t="s">
        <v>205</v>
      </c>
      <c r="C53" s="36"/>
      <c r="D53" s="20">
        <v>26050</v>
      </c>
      <c r="E53" s="51"/>
      <c r="F53" s="20">
        <v>1270</v>
      </c>
      <c r="G53" s="51"/>
      <c r="H53" s="20">
        <v>5486</v>
      </c>
      <c r="I53" s="50"/>
      <c r="J53" s="20">
        <v>3473</v>
      </c>
      <c r="K53" s="198"/>
      <c r="M53" s="212"/>
      <c r="N53" s="212"/>
    </row>
    <row r="54" spans="1:14" ht="15">
      <c r="A54" s="93" t="s">
        <v>472</v>
      </c>
      <c r="B54" s="53" t="s">
        <v>124</v>
      </c>
      <c r="C54" s="36"/>
      <c r="D54" s="20">
        <v>0</v>
      </c>
      <c r="E54" s="51"/>
      <c r="F54" s="20">
        <v>0</v>
      </c>
      <c r="G54" s="51"/>
      <c r="H54" s="20">
        <v>0</v>
      </c>
      <c r="I54" s="50"/>
      <c r="J54" s="20">
        <v>0</v>
      </c>
      <c r="K54" s="198"/>
      <c r="M54" s="212"/>
      <c r="N54" s="212"/>
    </row>
    <row r="55" spans="1:14" ht="15">
      <c r="A55" s="93" t="s">
        <v>473</v>
      </c>
      <c r="B55" s="53" t="s">
        <v>207</v>
      </c>
      <c r="C55" s="36"/>
      <c r="D55" s="20">
        <v>119588</v>
      </c>
      <c r="E55" s="51"/>
      <c r="F55" s="20">
        <v>55928</v>
      </c>
      <c r="G55" s="51"/>
      <c r="H55" s="20">
        <v>89699</v>
      </c>
      <c r="I55" s="50"/>
      <c r="J55" s="20">
        <v>57205</v>
      </c>
      <c r="K55" s="198"/>
      <c r="M55" s="212"/>
      <c r="N55" s="212"/>
    </row>
    <row r="56" spans="1:14" ht="15">
      <c r="A56" s="93" t="s">
        <v>474</v>
      </c>
      <c r="B56" s="53" t="s">
        <v>124</v>
      </c>
      <c r="C56" s="36"/>
      <c r="D56" s="20">
        <v>380</v>
      </c>
      <c r="E56" s="51"/>
      <c r="F56" s="20">
        <v>25</v>
      </c>
      <c r="G56" s="51"/>
      <c r="H56" s="20">
        <v>656</v>
      </c>
      <c r="I56" s="50"/>
      <c r="J56" s="20">
        <v>99</v>
      </c>
      <c r="K56" s="198"/>
      <c r="M56" s="212"/>
      <c r="N56" s="212"/>
    </row>
    <row r="57" spans="1:14" s="198" customFormat="1" ht="15">
      <c r="A57" s="91" t="s">
        <v>100</v>
      </c>
      <c r="B57" s="214" t="s">
        <v>291</v>
      </c>
      <c r="C57" s="35">
        <v>23</v>
      </c>
      <c r="D57" s="21">
        <v>-11705</v>
      </c>
      <c r="E57" s="50"/>
      <c r="F57" s="21">
        <v>-4176</v>
      </c>
      <c r="G57" s="50"/>
      <c r="H57" s="21">
        <v>-8198</v>
      </c>
      <c r="I57" s="50"/>
      <c r="J57" s="21">
        <v>-2621</v>
      </c>
      <c r="M57" s="212"/>
      <c r="N57" s="212"/>
    </row>
    <row r="58" spans="1:14" s="198" customFormat="1" ht="15">
      <c r="A58" s="91" t="s">
        <v>104</v>
      </c>
      <c r="B58" s="214" t="s">
        <v>217</v>
      </c>
      <c r="C58" s="35">
        <v>24</v>
      </c>
      <c r="D58" s="21">
        <v>-118277</v>
      </c>
      <c r="E58" s="50"/>
      <c r="F58" s="21">
        <v>-49357</v>
      </c>
      <c r="G58" s="50"/>
      <c r="H58" s="21">
        <v>-87113</v>
      </c>
      <c r="I58" s="50"/>
      <c r="J58" s="21">
        <v>-54124</v>
      </c>
      <c r="M58" s="212"/>
      <c r="N58" s="212"/>
    </row>
    <row r="59" spans="1:14" s="198" customFormat="1" ht="15">
      <c r="A59" s="93" t="s">
        <v>105</v>
      </c>
      <c r="B59" s="215" t="s">
        <v>218</v>
      </c>
      <c r="C59" s="36"/>
      <c r="D59" s="20">
        <v>0</v>
      </c>
      <c r="E59" s="51"/>
      <c r="F59" s="21">
        <v>0</v>
      </c>
      <c r="G59" s="51"/>
      <c r="H59" s="21">
        <v>0</v>
      </c>
      <c r="I59" s="50"/>
      <c r="J59" s="21">
        <v>0</v>
      </c>
      <c r="M59" s="212"/>
      <c r="N59" s="212"/>
    </row>
    <row r="60" spans="1:14" s="198" customFormat="1" ht="15">
      <c r="A60" s="112" t="s">
        <v>350</v>
      </c>
      <c r="B60" s="53" t="s">
        <v>28</v>
      </c>
      <c r="C60" s="36"/>
      <c r="D60" s="20">
        <v>0</v>
      </c>
      <c r="E60" s="51"/>
      <c r="F60" s="21">
        <v>0</v>
      </c>
      <c r="G60" s="51"/>
      <c r="H60" s="21">
        <v>0</v>
      </c>
      <c r="I60" s="50"/>
      <c r="J60" s="21">
        <v>0</v>
      </c>
      <c r="M60" s="212"/>
      <c r="N60" s="212"/>
    </row>
    <row r="61" spans="1:14" s="198" customFormat="1" ht="15">
      <c r="A61" s="112"/>
      <c r="B61" s="53" t="s">
        <v>29</v>
      </c>
      <c r="C61" s="36"/>
      <c r="D61" s="20"/>
      <c r="E61" s="51"/>
      <c r="F61" s="21"/>
      <c r="G61" s="51"/>
      <c r="H61" s="21"/>
      <c r="I61" s="50"/>
      <c r="J61" s="21"/>
      <c r="M61" s="212"/>
      <c r="N61" s="212"/>
    </row>
    <row r="62" spans="1:14" s="198" customFormat="1" ht="15">
      <c r="A62" s="112" t="s">
        <v>352</v>
      </c>
      <c r="B62" s="53" t="s">
        <v>200</v>
      </c>
      <c r="C62" s="36"/>
      <c r="D62" s="20">
        <v>0</v>
      </c>
      <c r="E62" s="51"/>
      <c r="F62" s="21">
        <v>0</v>
      </c>
      <c r="G62" s="51"/>
      <c r="H62" s="21">
        <v>0</v>
      </c>
      <c r="I62" s="50"/>
      <c r="J62" s="21">
        <v>0</v>
      </c>
      <c r="M62" s="212"/>
      <c r="N62" s="212"/>
    </row>
    <row r="63" spans="1:14" s="198" customFormat="1" ht="15">
      <c r="A63" s="112" t="s">
        <v>354</v>
      </c>
      <c r="B63" s="53" t="s">
        <v>201</v>
      </c>
      <c r="C63" s="36"/>
      <c r="D63" s="20">
        <v>0</v>
      </c>
      <c r="E63" s="51"/>
      <c r="F63" s="21">
        <v>0</v>
      </c>
      <c r="G63" s="51"/>
      <c r="H63" s="21">
        <v>0</v>
      </c>
      <c r="I63" s="50"/>
      <c r="J63" s="21">
        <v>0</v>
      </c>
      <c r="M63" s="212"/>
      <c r="N63" s="212"/>
    </row>
    <row r="64" spans="1:14" s="198" customFormat="1" ht="15">
      <c r="A64" s="93" t="s">
        <v>107</v>
      </c>
      <c r="B64" s="221" t="s">
        <v>219</v>
      </c>
      <c r="C64" s="222"/>
      <c r="D64" s="20">
        <v>0</v>
      </c>
      <c r="E64" s="51"/>
      <c r="F64" s="21">
        <v>0</v>
      </c>
      <c r="G64" s="51"/>
      <c r="H64" s="21">
        <v>0</v>
      </c>
      <c r="I64" s="50"/>
      <c r="J64" s="21">
        <v>0</v>
      </c>
      <c r="M64" s="212"/>
      <c r="N64" s="212"/>
    </row>
    <row r="65" spans="1:14" s="198" customFormat="1" ht="15">
      <c r="A65" s="93" t="s">
        <v>475</v>
      </c>
      <c r="B65" s="215" t="s">
        <v>220</v>
      </c>
      <c r="C65" s="36"/>
      <c r="D65" s="20">
        <v>0</v>
      </c>
      <c r="E65" s="51"/>
      <c r="F65" s="21">
        <v>0</v>
      </c>
      <c r="G65" s="51"/>
      <c r="H65" s="21">
        <v>0</v>
      </c>
      <c r="I65" s="50"/>
      <c r="J65" s="21">
        <v>0</v>
      </c>
      <c r="M65" s="212"/>
      <c r="N65" s="212"/>
    </row>
    <row r="66" spans="1:14" s="198" customFormat="1" ht="15">
      <c r="A66" s="93" t="s">
        <v>476</v>
      </c>
      <c r="B66" s="215" t="s">
        <v>266</v>
      </c>
      <c r="C66" s="36"/>
      <c r="D66" s="20">
        <v>0</v>
      </c>
      <c r="E66" s="51"/>
      <c r="F66" s="21">
        <v>0</v>
      </c>
      <c r="G66" s="51"/>
      <c r="H66" s="21">
        <v>0</v>
      </c>
      <c r="I66" s="50"/>
      <c r="J66" s="21">
        <v>0</v>
      </c>
      <c r="M66" s="212"/>
      <c r="N66" s="212"/>
    </row>
    <row r="67" spans="1:14" s="198" customFormat="1" ht="15">
      <c r="A67" s="93"/>
      <c r="B67" s="215" t="s">
        <v>267</v>
      </c>
      <c r="C67" s="36"/>
      <c r="D67" s="20"/>
      <c r="E67" s="51"/>
      <c r="F67" s="21">
        <v>0</v>
      </c>
      <c r="G67" s="51"/>
      <c r="H67" s="21"/>
      <c r="I67" s="50"/>
      <c r="J67" s="21">
        <v>0</v>
      </c>
      <c r="M67" s="212"/>
      <c r="N67" s="212"/>
    </row>
    <row r="68" spans="1:14" s="198" customFormat="1" ht="15">
      <c r="A68" s="93" t="s">
        <v>477</v>
      </c>
      <c r="B68" s="215" t="s">
        <v>222</v>
      </c>
      <c r="C68" s="36"/>
      <c r="D68" s="20">
        <v>0</v>
      </c>
      <c r="E68" s="51"/>
      <c r="F68" s="21">
        <v>0</v>
      </c>
      <c r="G68" s="51"/>
      <c r="H68" s="21">
        <v>0</v>
      </c>
      <c r="I68" s="50"/>
      <c r="J68" s="21">
        <v>0</v>
      </c>
      <c r="M68" s="212"/>
      <c r="N68" s="212"/>
    </row>
    <row r="69" spans="1:14" s="198" customFormat="1" ht="15">
      <c r="A69" s="93" t="s">
        <v>478</v>
      </c>
      <c r="B69" s="215" t="s">
        <v>224</v>
      </c>
      <c r="C69" s="36"/>
      <c r="D69" s="20">
        <v>0</v>
      </c>
      <c r="E69" s="51"/>
      <c r="F69" s="21">
        <v>0</v>
      </c>
      <c r="G69" s="51"/>
      <c r="H69" s="21">
        <v>0</v>
      </c>
      <c r="I69" s="50"/>
      <c r="J69" s="21">
        <v>0</v>
      </c>
      <c r="M69" s="212"/>
      <c r="N69" s="212"/>
    </row>
    <row r="70" spans="1:14" s="198" customFormat="1" ht="15">
      <c r="A70" s="93" t="s">
        <v>479</v>
      </c>
      <c r="B70" s="221" t="s">
        <v>226</v>
      </c>
      <c r="C70" s="222"/>
      <c r="D70" s="20">
        <v>0</v>
      </c>
      <c r="E70" s="51"/>
      <c r="F70" s="21">
        <v>0</v>
      </c>
      <c r="G70" s="51"/>
      <c r="H70" s="21">
        <v>0</v>
      </c>
      <c r="I70" s="50"/>
      <c r="J70" s="21">
        <v>0</v>
      </c>
      <c r="M70" s="212"/>
      <c r="N70" s="212"/>
    </row>
    <row r="71" spans="1:14" s="198" customFormat="1" ht="15">
      <c r="A71" s="112" t="s">
        <v>109</v>
      </c>
      <c r="B71" s="53" t="s">
        <v>227</v>
      </c>
      <c r="C71" s="36"/>
      <c r="D71" s="20">
        <v>-22525</v>
      </c>
      <c r="E71" s="51"/>
      <c r="F71" s="20">
        <v>-20256</v>
      </c>
      <c r="G71" s="51"/>
      <c r="H71" s="20">
        <v>-11278</v>
      </c>
      <c r="I71" s="50"/>
      <c r="J71" s="20">
        <v>-7910</v>
      </c>
      <c r="M71" s="212"/>
      <c r="N71" s="212"/>
    </row>
    <row r="72" spans="1:14" s="198" customFormat="1" ht="15">
      <c r="A72" s="112" t="s">
        <v>480</v>
      </c>
      <c r="B72" s="53" t="s">
        <v>229</v>
      </c>
      <c r="C72" s="36"/>
      <c r="D72" s="20">
        <v>-95745</v>
      </c>
      <c r="E72" s="51"/>
      <c r="F72" s="20">
        <v>-29318</v>
      </c>
      <c r="G72" s="51"/>
      <c r="H72" s="20">
        <v>-75699</v>
      </c>
      <c r="I72" s="50"/>
      <c r="J72" s="20">
        <v>-46151</v>
      </c>
      <c r="M72" s="212"/>
      <c r="N72" s="212"/>
    </row>
    <row r="73" spans="1:14" s="198" customFormat="1" ht="15">
      <c r="A73" s="112" t="s">
        <v>481</v>
      </c>
      <c r="B73" s="53" t="s">
        <v>99</v>
      </c>
      <c r="C73" s="36"/>
      <c r="D73" s="20">
        <v>-7</v>
      </c>
      <c r="E73" s="51"/>
      <c r="F73" s="20">
        <v>217</v>
      </c>
      <c r="G73" s="51"/>
      <c r="H73" s="20">
        <v>-136</v>
      </c>
      <c r="I73" s="50"/>
      <c r="J73" s="20">
        <v>-63</v>
      </c>
      <c r="M73" s="212"/>
      <c r="N73" s="212"/>
    </row>
    <row r="74" spans="1:14" s="198" customFormat="1" ht="15">
      <c r="A74" s="92" t="s">
        <v>111</v>
      </c>
      <c r="B74" s="52" t="s">
        <v>231</v>
      </c>
      <c r="C74" s="35"/>
      <c r="D74" s="21">
        <v>19925</v>
      </c>
      <c r="E74" s="50"/>
      <c r="F74" s="21">
        <v>5023</v>
      </c>
      <c r="G74" s="50"/>
      <c r="H74" s="21">
        <v>16140</v>
      </c>
      <c r="I74" s="50"/>
      <c r="J74" s="21">
        <v>2662</v>
      </c>
      <c r="M74" s="212"/>
      <c r="N74" s="212"/>
    </row>
    <row r="75" spans="1:14" s="198" customFormat="1" ht="29.25">
      <c r="A75" s="92" t="s">
        <v>113</v>
      </c>
      <c r="B75" s="214" t="s">
        <v>276</v>
      </c>
      <c r="C75" s="35"/>
      <c r="D75" s="20">
        <v>0</v>
      </c>
      <c r="E75" s="51"/>
      <c r="F75" s="21">
        <v>0</v>
      </c>
      <c r="G75" s="51"/>
      <c r="H75" s="21">
        <v>0</v>
      </c>
      <c r="I75" s="50"/>
      <c r="J75" s="21">
        <v>0</v>
      </c>
      <c r="M75" s="212"/>
      <c r="N75" s="212"/>
    </row>
    <row r="76" spans="1:14" s="198" customFormat="1" ht="15">
      <c r="A76" s="92"/>
      <c r="B76" s="214" t="s">
        <v>277</v>
      </c>
      <c r="C76" s="35"/>
      <c r="D76" s="20"/>
      <c r="E76" s="51"/>
      <c r="F76" s="20">
        <v>0</v>
      </c>
      <c r="G76" s="51"/>
      <c r="H76" s="20"/>
      <c r="I76" s="50"/>
      <c r="J76" s="20">
        <v>0</v>
      </c>
      <c r="M76" s="212"/>
      <c r="N76" s="212"/>
    </row>
    <row r="77" spans="1:14" s="198" customFormat="1" ht="15">
      <c r="A77" s="92" t="s">
        <v>115</v>
      </c>
      <c r="B77" s="214" t="s">
        <v>232</v>
      </c>
      <c r="C77" s="35"/>
      <c r="D77" s="20">
        <v>0</v>
      </c>
      <c r="E77" s="51"/>
      <c r="F77" s="21">
        <v>0</v>
      </c>
      <c r="G77" s="51"/>
      <c r="H77" s="21">
        <v>0</v>
      </c>
      <c r="I77" s="50"/>
      <c r="J77" s="21">
        <v>0</v>
      </c>
      <c r="M77" s="212"/>
      <c r="N77" s="212"/>
    </row>
    <row r="78" spans="1:14" s="198" customFormat="1" ht="15">
      <c r="A78" s="91" t="s">
        <v>117</v>
      </c>
      <c r="B78" s="214" t="s">
        <v>233</v>
      </c>
      <c r="C78" s="35"/>
      <c r="D78" s="21">
        <v>19925</v>
      </c>
      <c r="E78" s="50"/>
      <c r="F78" s="21">
        <v>5023</v>
      </c>
      <c r="G78" s="50"/>
      <c r="H78" s="21">
        <v>16140</v>
      </c>
      <c r="I78" s="50"/>
      <c r="J78" s="21">
        <v>2662</v>
      </c>
      <c r="M78" s="212"/>
      <c r="N78" s="212"/>
    </row>
    <row r="79" spans="1:14" s="198" customFormat="1" ht="15">
      <c r="A79" s="223" t="s">
        <v>119</v>
      </c>
      <c r="B79" s="214" t="s">
        <v>234</v>
      </c>
      <c r="C79" s="35">
        <v>11</v>
      </c>
      <c r="D79" s="21">
        <v>-3985</v>
      </c>
      <c r="E79" s="50"/>
      <c r="F79" s="21">
        <v>-953</v>
      </c>
      <c r="G79" s="50"/>
      <c r="H79" s="21">
        <v>-3239</v>
      </c>
      <c r="I79" s="50"/>
      <c r="J79" s="21">
        <v>-540</v>
      </c>
      <c r="M79" s="212"/>
      <c r="N79" s="212"/>
    </row>
    <row r="80" spans="1:14" s="198" customFormat="1" ht="15">
      <c r="A80" s="224" t="s">
        <v>163</v>
      </c>
      <c r="B80" s="215" t="s">
        <v>235</v>
      </c>
      <c r="C80" s="36"/>
      <c r="D80" s="20">
        <v>-4835</v>
      </c>
      <c r="E80" s="51"/>
      <c r="F80" s="20">
        <v>-4835</v>
      </c>
      <c r="G80" s="51"/>
      <c r="H80" s="20">
        <v>-6761</v>
      </c>
      <c r="I80" s="50"/>
      <c r="J80" s="20">
        <v>-2654</v>
      </c>
      <c r="M80" s="212"/>
      <c r="N80" s="212"/>
    </row>
    <row r="81" spans="1:14" s="198" customFormat="1" ht="15">
      <c r="A81" s="224" t="s">
        <v>165</v>
      </c>
      <c r="B81" s="215" t="s">
        <v>292</v>
      </c>
      <c r="C81" s="36"/>
      <c r="D81" s="20">
        <v>0</v>
      </c>
      <c r="E81" s="51"/>
      <c r="F81" s="20">
        <v>3032</v>
      </c>
      <c r="G81" s="51"/>
      <c r="H81" s="20">
        <v>0</v>
      </c>
      <c r="I81" s="50"/>
      <c r="J81" s="20">
        <v>0</v>
      </c>
      <c r="M81" s="212"/>
      <c r="N81" s="212"/>
    </row>
    <row r="82" spans="1:14" s="198" customFormat="1" ht="15">
      <c r="A82" s="224" t="s">
        <v>170</v>
      </c>
      <c r="B82" s="215" t="s">
        <v>294</v>
      </c>
      <c r="C82" s="36"/>
      <c r="D82" s="20">
        <v>850</v>
      </c>
      <c r="E82" s="51"/>
      <c r="F82" s="20">
        <v>850</v>
      </c>
      <c r="G82" s="51"/>
      <c r="H82" s="20">
        <v>3522</v>
      </c>
      <c r="I82" s="50"/>
      <c r="J82" s="20">
        <v>2114</v>
      </c>
      <c r="M82" s="212"/>
      <c r="N82" s="212"/>
    </row>
    <row r="83" spans="1:14" s="198" customFormat="1" ht="15">
      <c r="A83" s="91" t="s">
        <v>121</v>
      </c>
      <c r="B83" s="214" t="s">
        <v>295</v>
      </c>
      <c r="C83" s="35"/>
      <c r="D83" s="21">
        <v>15940</v>
      </c>
      <c r="E83" s="50"/>
      <c r="F83" s="21">
        <v>4070</v>
      </c>
      <c r="G83" s="50"/>
      <c r="H83" s="21">
        <v>12901</v>
      </c>
      <c r="I83" s="50"/>
      <c r="J83" s="21">
        <v>2122</v>
      </c>
      <c r="M83" s="212"/>
      <c r="N83" s="212"/>
    </row>
    <row r="84" spans="1:14" s="198" customFormat="1" ht="15">
      <c r="A84" s="91" t="s">
        <v>125</v>
      </c>
      <c r="B84" s="214" t="s">
        <v>296</v>
      </c>
      <c r="C84" s="35"/>
      <c r="D84" s="21">
        <v>0</v>
      </c>
      <c r="E84" s="50"/>
      <c r="F84" s="21">
        <v>0</v>
      </c>
      <c r="G84" s="50"/>
      <c r="H84" s="21">
        <v>0</v>
      </c>
      <c r="I84" s="50"/>
      <c r="J84" s="21">
        <v>0</v>
      </c>
      <c r="M84" s="212"/>
      <c r="N84" s="212"/>
    </row>
    <row r="85" spans="1:14" ht="15">
      <c r="A85" s="93" t="s">
        <v>339</v>
      </c>
      <c r="B85" s="215" t="s">
        <v>297</v>
      </c>
      <c r="C85" s="36"/>
      <c r="D85" s="20">
        <v>0</v>
      </c>
      <c r="E85" s="51"/>
      <c r="F85" s="20">
        <v>0</v>
      </c>
      <c r="G85" s="51"/>
      <c r="H85" s="20">
        <v>0</v>
      </c>
      <c r="I85" s="50"/>
      <c r="J85" s="20">
        <v>0</v>
      </c>
      <c r="K85" s="198"/>
      <c r="M85" s="212"/>
      <c r="N85" s="212"/>
    </row>
    <row r="86" spans="1:14" ht="15">
      <c r="A86" s="93" t="s">
        <v>340</v>
      </c>
      <c r="B86" s="215" t="s">
        <v>298</v>
      </c>
      <c r="C86" s="36"/>
      <c r="D86" s="20">
        <v>0</v>
      </c>
      <c r="E86" s="51"/>
      <c r="F86" s="20">
        <v>0</v>
      </c>
      <c r="G86" s="51"/>
      <c r="H86" s="20">
        <v>0</v>
      </c>
      <c r="I86" s="50"/>
      <c r="J86" s="20">
        <v>0</v>
      </c>
      <c r="K86" s="198"/>
      <c r="M86" s="212"/>
      <c r="N86" s="212"/>
    </row>
    <row r="87" spans="1:14" ht="15">
      <c r="A87" s="93" t="s">
        <v>482</v>
      </c>
      <c r="B87" s="215" t="s">
        <v>299</v>
      </c>
      <c r="C87" s="36"/>
      <c r="D87" s="20">
        <v>0</v>
      </c>
      <c r="E87" s="51"/>
      <c r="F87" s="20">
        <v>0</v>
      </c>
      <c r="G87" s="51"/>
      <c r="H87" s="20">
        <v>0</v>
      </c>
      <c r="I87" s="50"/>
      <c r="J87" s="20">
        <v>0</v>
      </c>
      <c r="K87" s="198"/>
      <c r="M87" s="212"/>
      <c r="N87" s="212"/>
    </row>
    <row r="88" spans="1:14" s="198" customFormat="1" ht="15">
      <c r="A88" s="91" t="s">
        <v>127</v>
      </c>
      <c r="B88" s="214" t="s">
        <v>300</v>
      </c>
      <c r="C88" s="35"/>
      <c r="D88" s="21">
        <v>0</v>
      </c>
      <c r="E88" s="50"/>
      <c r="F88" s="21">
        <v>0</v>
      </c>
      <c r="G88" s="50"/>
      <c r="H88" s="21">
        <v>0</v>
      </c>
      <c r="I88" s="50"/>
      <c r="J88" s="21">
        <v>0</v>
      </c>
      <c r="M88" s="212"/>
      <c r="N88" s="212"/>
    </row>
    <row r="89" spans="1:14" ht="15">
      <c r="A89" s="93" t="s">
        <v>128</v>
      </c>
      <c r="B89" s="215" t="s">
        <v>301</v>
      </c>
      <c r="C89" s="36"/>
      <c r="D89" s="20">
        <v>0</v>
      </c>
      <c r="E89" s="51"/>
      <c r="F89" s="20">
        <v>0</v>
      </c>
      <c r="G89" s="51"/>
      <c r="H89" s="20">
        <v>0</v>
      </c>
      <c r="I89" s="50"/>
      <c r="J89" s="20">
        <v>0</v>
      </c>
      <c r="K89" s="198"/>
      <c r="M89" s="212"/>
      <c r="N89" s="212"/>
    </row>
    <row r="90" spans="1:14" ht="15">
      <c r="A90" s="93" t="s">
        <v>130</v>
      </c>
      <c r="B90" s="215" t="s">
        <v>302</v>
      </c>
      <c r="C90" s="36"/>
      <c r="D90" s="20">
        <v>0</v>
      </c>
      <c r="E90" s="51"/>
      <c r="F90" s="20">
        <v>0</v>
      </c>
      <c r="G90" s="51"/>
      <c r="H90" s="20">
        <v>0</v>
      </c>
      <c r="I90" s="50"/>
      <c r="J90" s="20">
        <v>0</v>
      </c>
      <c r="K90" s="198"/>
      <c r="M90" s="212"/>
      <c r="N90" s="212"/>
    </row>
    <row r="91" spans="1:14" ht="15">
      <c r="A91" s="93" t="s">
        <v>306</v>
      </c>
      <c r="B91" s="215" t="s">
        <v>303</v>
      </c>
      <c r="C91" s="36"/>
      <c r="D91" s="20">
        <v>0</v>
      </c>
      <c r="E91" s="51"/>
      <c r="F91" s="20">
        <v>0</v>
      </c>
      <c r="G91" s="51"/>
      <c r="H91" s="20">
        <v>0</v>
      </c>
      <c r="I91" s="50"/>
      <c r="J91" s="20">
        <v>0</v>
      </c>
      <c r="K91" s="198"/>
      <c r="M91" s="212"/>
      <c r="N91" s="212"/>
    </row>
    <row r="92" spans="1:14" s="198" customFormat="1" ht="15">
      <c r="A92" s="91" t="s">
        <v>132</v>
      </c>
      <c r="B92" s="214" t="s">
        <v>304</v>
      </c>
      <c r="C92" s="35"/>
      <c r="D92" s="21">
        <v>0</v>
      </c>
      <c r="E92" s="50"/>
      <c r="F92" s="21">
        <v>0</v>
      </c>
      <c r="G92" s="50"/>
      <c r="H92" s="21">
        <v>0</v>
      </c>
      <c r="I92" s="50"/>
      <c r="J92" s="21">
        <v>0</v>
      </c>
      <c r="M92" s="212"/>
      <c r="N92" s="212"/>
    </row>
    <row r="93" spans="1:14" s="198" customFormat="1" ht="15">
      <c r="A93" s="91" t="s">
        <v>308</v>
      </c>
      <c r="B93" s="214" t="s">
        <v>305</v>
      </c>
      <c r="C93" s="35"/>
      <c r="D93" s="21">
        <v>0</v>
      </c>
      <c r="E93" s="50"/>
      <c r="F93" s="21">
        <v>0</v>
      </c>
      <c r="G93" s="50"/>
      <c r="H93" s="21">
        <v>0</v>
      </c>
      <c r="I93" s="50"/>
      <c r="J93" s="21">
        <v>0</v>
      </c>
      <c r="M93" s="212"/>
      <c r="N93" s="212"/>
    </row>
    <row r="94" spans="1:14" ht="15">
      <c r="A94" s="93" t="s">
        <v>483</v>
      </c>
      <c r="B94" s="215" t="s">
        <v>235</v>
      </c>
      <c r="C94" s="36"/>
      <c r="D94" s="20">
        <v>0</v>
      </c>
      <c r="E94" s="51"/>
      <c r="F94" s="20">
        <v>0</v>
      </c>
      <c r="G94" s="51"/>
      <c r="H94" s="20">
        <v>0</v>
      </c>
      <c r="I94" s="50"/>
      <c r="J94" s="20">
        <v>0</v>
      </c>
      <c r="K94" s="198"/>
      <c r="M94" s="212"/>
      <c r="N94" s="212"/>
    </row>
    <row r="95" spans="1:14" ht="15">
      <c r="A95" s="93" t="s">
        <v>484</v>
      </c>
      <c r="B95" s="215" t="s">
        <v>292</v>
      </c>
      <c r="C95" s="36"/>
      <c r="D95" s="20">
        <v>0</v>
      </c>
      <c r="E95" s="51"/>
      <c r="F95" s="20">
        <v>0</v>
      </c>
      <c r="G95" s="51"/>
      <c r="H95" s="20">
        <v>0</v>
      </c>
      <c r="I95" s="50"/>
      <c r="J95" s="20">
        <v>0</v>
      </c>
      <c r="K95" s="198"/>
      <c r="M95" s="212"/>
      <c r="N95" s="212"/>
    </row>
    <row r="96" spans="1:14" ht="15">
      <c r="A96" s="93" t="s">
        <v>485</v>
      </c>
      <c r="B96" s="215" t="s">
        <v>294</v>
      </c>
      <c r="C96" s="36"/>
      <c r="D96" s="20">
        <v>0</v>
      </c>
      <c r="E96" s="51"/>
      <c r="F96" s="20">
        <v>0</v>
      </c>
      <c r="G96" s="51"/>
      <c r="H96" s="20">
        <v>0</v>
      </c>
      <c r="I96" s="50"/>
      <c r="J96" s="20">
        <v>0</v>
      </c>
      <c r="K96" s="198"/>
      <c r="M96" s="212"/>
      <c r="N96" s="212"/>
    </row>
    <row r="97" spans="1:14" s="198" customFormat="1" ht="15">
      <c r="A97" s="91" t="s">
        <v>327</v>
      </c>
      <c r="B97" s="214" t="s">
        <v>307</v>
      </c>
      <c r="C97" s="35"/>
      <c r="D97" s="21">
        <v>0</v>
      </c>
      <c r="E97" s="50"/>
      <c r="F97" s="21">
        <v>0</v>
      </c>
      <c r="G97" s="50"/>
      <c r="H97" s="21">
        <v>0</v>
      </c>
      <c r="I97" s="50"/>
      <c r="J97" s="21">
        <v>0</v>
      </c>
      <c r="M97" s="212"/>
      <c r="N97" s="212"/>
    </row>
    <row r="98" spans="1:14" s="198" customFormat="1" ht="15">
      <c r="A98" s="91" t="s">
        <v>364</v>
      </c>
      <c r="B98" s="214" t="s">
        <v>309</v>
      </c>
      <c r="C98" s="35"/>
      <c r="D98" s="21">
        <v>15940</v>
      </c>
      <c r="E98" s="78"/>
      <c r="F98" s="21">
        <v>4070</v>
      </c>
      <c r="G98" s="78"/>
      <c r="H98" s="21">
        <v>12901</v>
      </c>
      <c r="I98" s="50"/>
      <c r="J98" s="21">
        <v>2122</v>
      </c>
      <c r="M98" s="212"/>
      <c r="N98" s="212"/>
    </row>
    <row r="99" spans="1:14" ht="15">
      <c r="A99" s="94"/>
      <c r="B99" s="109" t="s">
        <v>489</v>
      </c>
      <c r="C99" s="84">
        <v>25</v>
      </c>
      <c r="D99" s="226">
        <v>200.50314465408806</v>
      </c>
      <c r="E99" s="225"/>
      <c r="F99" s="226">
        <v>51.19496855345912</v>
      </c>
      <c r="G99" s="225"/>
      <c r="H99" s="226">
        <v>162.27672955974842</v>
      </c>
      <c r="I99" s="109"/>
      <c r="J99" s="226">
        <v>26.69182389937107</v>
      </c>
      <c r="M99" s="212"/>
      <c r="N99" s="212"/>
    </row>
    <row r="100" spans="4:10" ht="15">
      <c r="D100" s="193"/>
      <c r="F100" s="193"/>
      <c r="H100" s="193"/>
      <c r="J100" s="193"/>
    </row>
    <row r="101" spans="6:10" ht="15">
      <c r="F101" s="193"/>
      <c r="H101" s="193"/>
      <c r="J101" s="193"/>
    </row>
    <row r="102" spans="4:10" ht="15">
      <c r="D102" s="193"/>
      <c r="F102" s="193"/>
      <c r="H102" s="193"/>
      <c r="J102" s="193"/>
    </row>
  </sheetData>
  <sheetProtection/>
  <printOptions/>
  <pageMargins left="0.5905511811023623" right="0.5905511811023623" top="0.5118110236220472" bottom="1.062992125984252" header="0.5118110236220472" footer="0.5511811023622047"/>
  <pageSetup fitToHeight="1" fitToWidth="1" horizontalDpi="600" verticalDpi="600" orientation="portrait" paperSize="9" scale="43" r:id="rId1"/>
  <headerFooter alignWithMargins="0">
    <oddFooter>&amp;C&amp;"Times New Roman,Normal"&amp;11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workbookViewId="0" topLeftCell="A1">
      <selection activeCell="A1" sqref="A1"/>
    </sheetView>
  </sheetViews>
  <sheetFormatPr defaultColWidth="9.00390625" defaultRowHeight="15"/>
  <cols>
    <col min="1" max="1" width="4.50390625" style="245" customWidth="1"/>
    <col min="2" max="2" width="8.75390625" style="249" customWidth="1"/>
    <col min="3" max="3" width="84.00390625" style="245" bestFit="1" customWidth="1"/>
    <col min="4" max="4" width="6.375" style="245" bestFit="1" customWidth="1"/>
    <col min="5" max="6" width="24.75390625" style="245" customWidth="1"/>
    <col min="7" max="16384" width="9.00390625" style="245" customWidth="1"/>
  </cols>
  <sheetData>
    <row r="1" spans="1:11" s="1" customFormat="1" ht="23.25">
      <c r="A1" s="54" t="str">
        <f>+Aktif!A1</f>
        <v>GARANTİ FAKTORİNG A.Ş.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500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23.25">
      <c r="A3" s="54" t="s">
        <v>422</v>
      </c>
      <c r="B3" s="3"/>
      <c r="C3" s="47"/>
      <c r="D3" s="47"/>
      <c r="E3" s="11"/>
      <c r="F3" s="11"/>
      <c r="G3" s="11"/>
      <c r="H3" s="11"/>
      <c r="I3" s="11"/>
      <c r="J3" s="11"/>
      <c r="K3" s="11"/>
    </row>
    <row r="4" spans="1:11" s="1" customFormat="1" ht="19.5">
      <c r="A4" s="55" t="s">
        <v>323</v>
      </c>
      <c r="B4" s="3"/>
      <c r="C4" s="49"/>
      <c r="D4" s="49"/>
      <c r="E4" s="15"/>
      <c r="F4" s="15"/>
      <c r="G4" s="15"/>
      <c r="H4" s="11"/>
      <c r="I4" s="11"/>
      <c r="J4" s="11"/>
      <c r="K4" s="11"/>
    </row>
    <row r="5" spans="1:11" s="1" customFormat="1" ht="19.5">
      <c r="A5" s="55"/>
      <c r="B5" s="3"/>
      <c r="C5" s="49"/>
      <c r="D5" s="49"/>
      <c r="E5" s="15"/>
      <c r="F5" s="15"/>
      <c r="G5" s="15"/>
      <c r="H5" s="11"/>
      <c r="I5" s="11"/>
      <c r="J5" s="11"/>
      <c r="K5" s="11"/>
    </row>
    <row r="6" spans="1:7" ht="28.5">
      <c r="A6" s="252"/>
      <c r="B6" s="253"/>
      <c r="C6" s="254"/>
      <c r="D6" s="336"/>
      <c r="E6" s="114" t="str">
        <f>+PL!D10</f>
        <v>Bağımsız Denetimden Geçmemiş</v>
      </c>
      <c r="F6" s="114" t="str">
        <f>+PL!H10</f>
        <v>Bağımsız Denetimden Geçmemiş</v>
      </c>
      <c r="G6" s="246"/>
    </row>
    <row r="7" spans="1:7" ht="15.75">
      <c r="A7" s="239"/>
      <c r="B7" s="255"/>
      <c r="C7" s="256"/>
      <c r="D7" s="195" t="s">
        <v>262</v>
      </c>
      <c r="E7" s="227" t="str">
        <f>PL!D11</f>
        <v>1 Ocak - 30 Eylül 2014</v>
      </c>
      <c r="F7" s="227" t="str">
        <f>+PL!H11</f>
        <v>1 Ocak - 30 Eylül 2013</v>
      </c>
      <c r="G7" s="246"/>
    </row>
    <row r="8" spans="1:7" ht="9.75" customHeight="1">
      <c r="A8" s="257"/>
      <c r="B8" s="258"/>
      <c r="C8" s="259"/>
      <c r="D8" s="337"/>
      <c r="E8" s="260"/>
      <c r="F8" s="260"/>
      <c r="G8" s="246"/>
    </row>
    <row r="9" spans="1:7" ht="15.75">
      <c r="A9" s="239"/>
      <c r="B9" s="261" t="s">
        <v>74</v>
      </c>
      <c r="C9" s="262" t="s">
        <v>389</v>
      </c>
      <c r="D9" s="338"/>
      <c r="E9" s="165">
        <f>+PL!D98</f>
        <v>15940</v>
      </c>
      <c r="F9" s="165">
        <f>+PL!H98</f>
        <v>12901</v>
      </c>
      <c r="G9" s="246"/>
    </row>
    <row r="10" spans="1:7" ht="15.75" customHeight="1">
      <c r="A10" s="239"/>
      <c r="B10" s="263" t="s">
        <v>76</v>
      </c>
      <c r="C10" s="262" t="s">
        <v>390</v>
      </c>
      <c r="D10" s="338"/>
      <c r="E10" s="165">
        <f>+E11+E19</f>
        <v>0</v>
      </c>
      <c r="F10" s="165">
        <f>+F11+F19</f>
        <v>0</v>
      </c>
      <c r="G10" s="246"/>
    </row>
    <row r="11" spans="1:7" s="248" customFormat="1" ht="15.75">
      <c r="A11" s="264"/>
      <c r="B11" s="265" t="s">
        <v>77</v>
      </c>
      <c r="C11" s="262" t="s">
        <v>391</v>
      </c>
      <c r="D11" s="262"/>
      <c r="E11" s="165">
        <f>SUM(E12:E16)</f>
        <v>0</v>
      </c>
      <c r="F11" s="165">
        <f>SUM(F12:F16)</f>
        <v>0</v>
      </c>
      <c r="G11" s="247"/>
    </row>
    <row r="12" spans="1:7" s="248" customFormat="1" ht="15.75">
      <c r="A12" s="237"/>
      <c r="B12" s="266" t="s">
        <v>392</v>
      </c>
      <c r="C12" s="267" t="s">
        <v>393</v>
      </c>
      <c r="D12" s="267"/>
      <c r="E12" s="274">
        <v>0</v>
      </c>
      <c r="F12" s="274">
        <v>0</v>
      </c>
      <c r="G12" s="247"/>
    </row>
    <row r="13" spans="1:7" s="248" customFormat="1" ht="15.75">
      <c r="A13" s="237"/>
      <c r="B13" s="266" t="s">
        <v>394</v>
      </c>
      <c r="C13" s="267" t="s">
        <v>395</v>
      </c>
      <c r="D13" s="267"/>
      <c r="E13" s="274">
        <v>0</v>
      </c>
      <c r="F13" s="274">
        <v>0</v>
      </c>
      <c r="G13" s="247"/>
    </row>
    <row r="14" spans="1:7" s="248" customFormat="1" ht="15.75">
      <c r="A14" s="237"/>
      <c r="B14" s="266" t="s">
        <v>396</v>
      </c>
      <c r="C14" s="267" t="s">
        <v>397</v>
      </c>
      <c r="D14" s="267"/>
      <c r="E14" s="274">
        <v>0</v>
      </c>
      <c r="F14" s="274">
        <v>0</v>
      </c>
      <c r="G14" s="247"/>
    </row>
    <row r="15" spans="1:7" s="248" customFormat="1" ht="15.75">
      <c r="A15" s="237"/>
      <c r="B15" s="266" t="s">
        <v>398</v>
      </c>
      <c r="C15" s="267" t="s">
        <v>399</v>
      </c>
      <c r="D15" s="267"/>
      <c r="E15" s="274">
        <v>0</v>
      </c>
      <c r="F15" s="274">
        <v>0</v>
      </c>
      <c r="G15" s="247"/>
    </row>
    <row r="16" spans="1:7" ht="15.75">
      <c r="A16" s="239"/>
      <c r="B16" s="266" t="s">
        <v>400</v>
      </c>
      <c r="C16" s="267" t="s">
        <v>401</v>
      </c>
      <c r="D16" s="339"/>
      <c r="E16" s="274">
        <f>SUM(E17:E18)</f>
        <v>0</v>
      </c>
      <c r="F16" s="274">
        <f>SUM(F17:F18)</f>
        <v>0</v>
      </c>
      <c r="G16" s="246"/>
    </row>
    <row r="17" spans="1:7" ht="15.75">
      <c r="A17" s="239"/>
      <c r="B17" s="266" t="s">
        <v>402</v>
      </c>
      <c r="C17" s="267" t="s">
        <v>403</v>
      </c>
      <c r="D17" s="267"/>
      <c r="E17" s="274">
        <v>0</v>
      </c>
      <c r="F17" s="274">
        <v>0</v>
      </c>
      <c r="G17" s="246"/>
    </row>
    <row r="18" spans="1:7" ht="15.75">
      <c r="A18" s="239"/>
      <c r="B18" s="266" t="s">
        <v>404</v>
      </c>
      <c r="C18" s="267" t="s">
        <v>405</v>
      </c>
      <c r="D18" s="339"/>
      <c r="E18" s="274">
        <f>-ROUND(E14*0.2,0)</f>
        <v>0</v>
      </c>
      <c r="F18" s="274">
        <v>0</v>
      </c>
      <c r="G18" s="246"/>
    </row>
    <row r="19" spans="1:7" ht="15.75">
      <c r="A19" s="239"/>
      <c r="B19" s="268" t="s">
        <v>79</v>
      </c>
      <c r="C19" s="262" t="s">
        <v>406</v>
      </c>
      <c r="D19" s="262"/>
      <c r="E19" s="165">
        <f>SUM(E20:E25)</f>
        <v>0</v>
      </c>
      <c r="F19" s="165">
        <f>SUM(F20:F25)</f>
        <v>0</v>
      </c>
      <c r="G19" s="246"/>
    </row>
    <row r="20" spans="1:7" ht="15.75">
      <c r="A20" s="239"/>
      <c r="B20" s="266" t="s">
        <v>407</v>
      </c>
      <c r="C20" s="267" t="s">
        <v>408</v>
      </c>
      <c r="D20" s="267"/>
      <c r="E20" s="274">
        <v>0</v>
      </c>
      <c r="F20" s="274">
        <v>0</v>
      </c>
      <c r="G20" s="246"/>
    </row>
    <row r="21" spans="1:7" ht="15.75">
      <c r="A21" s="239"/>
      <c r="B21" s="266" t="s">
        <v>409</v>
      </c>
      <c r="C21" s="267" t="s">
        <v>410</v>
      </c>
      <c r="D21" s="339"/>
      <c r="E21" s="274"/>
      <c r="F21" s="274">
        <v>0</v>
      </c>
      <c r="G21" s="246"/>
    </row>
    <row r="22" spans="1:7" ht="15.75" customHeight="1">
      <c r="A22" s="239"/>
      <c r="B22" s="266" t="s">
        <v>411</v>
      </c>
      <c r="C22" s="267" t="s">
        <v>412</v>
      </c>
      <c r="D22" s="267"/>
      <c r="E22" s="274">
        <v>0</v>
      </c>
      <c r="F22" s="274">
        <v>0</v>
      </c>
      <c r="G22" s="246"/>
    </row>
    <row r="23" spans="1:7" ht="15.75">
      <c r="A23" s="239"/>
      <c r="B23" s="266" t="s">
        <v>413</v>
      </c>
      <c r="C23" s="267" t="s">
        <v>414</v>
      </c>
      <c r="D23" s="267"/>
      <c r="E23" s="274">
        <v>0</v>
      </c>
      <c r="F23" s="274">
        <v>0</v>
      </c>
      <c r="G23" s="246"/>
    </row>
    <row r="24" spans="1:7" s="248" customFormat="1" ht="15.75" customHeight="1">
      <c r="A24" s="237"/>
      <c r="B24" s="266" t="s">
        <v>415</v>
      </c>
      <c r="C24" s="267" t="s">
        <v>416</v>
      </c>
      <c r="D24" s="267"/>
      <c r="E24" s="274">
        <v>0</v>
      </c>
      <c r="F24" s="274"/>
      <c r="G24" s="247"/>
    </row>
    <row r="25" spans="1:7" s="248" customFormat="1" ht="15.75" customHeight="1">
      <c r="A25" s="237"/>
      <c r="B25" s="266" t="s">
        <v>417</v>
      </c>
      <c r="C25" s="267" t="s">
        <v>418</v>
      </c>
      <c r="D25" s="267"/>
      <c r="E25" s="274">
        <f>SUM(E26:E27)</f>
        <v>0</v>
      </c>
      <c r="F25" s="274">
        <f>SUM(F26:F27)</f>
        <v>0</v>
      </c>
      <c r="G25" s="247"/>
    </row>
    <row r="26" spans="1:7" s="248" customFormat="1" ht="15.75" customHeight="1">
      <c r="A26" s="237"/>
      <c r="B26" s="269" t="s">
        <v>419</v>
      </c>
      <c r="C26" s="267" t="s">
        <v>403</v>
      </c>
      <c r="D26" s="267"/>
      <c r="E26" s="274">
        <v>0</v>
      </c>
      <c r="F26" s="274">
        <v>0</v>
      </c>
      <c r="G26" s="247"/>
    </row>
    <row r="27" spans="1:7" s="248" customFormat="1" ht="15.75" customHeight="1">
      <c r="A27" s="237"/>
      <c r="B27" s="269" t="s">
        <v>420</v>
      </c>
      <c r="C27" s="267" t="s">
        <v>405</v>
      </c>
      <c r="D27" s="267"/>
      <c r="E27" s="274">
        <f>-ROUND(E24*0.2,0)</f>
        <v>0</v>
      </c>
      <c r="F27" s="274">
        <v>0</v>
      </c>
      <c r="G27" s="247"/>
    </row>
    <row r="28" spans="1:7" s="248" customFormat="1" ht="15.75" customHeight="1">
      <c r="A28" s="237"/>
      <c r="B28" s="261" t="s">
        <v>83</v>
      </c>
      <c r="C28" s="270" t="s">
        <v>421</v>
      </c>
      <c r="D28" s="270"/>
      <c r="E28" s="165">
        <f>+E9+E10</f>
        <v>15940</v>
      </c>
      <c r="F28" s="165">
        <f>+F9+F10</f>
        <v>12901</v>
      </c>
      <c r="G28" s="247"/>
    </row>
    <row r="29" spans="1:6" ht="18.75" customHeight="1">
      <c r="A29" s="257"/>
      <c r="B29" s="250"/>
      <c r="C29" s="251"/>
      <c r="D29" s="340"/>
      <c r="E29" s="271"/>
      <c r="F29" s="271"/>
    </row>
    <row r="30" spans="1:6" ht="15">
      <c r="A30" s="272"/>
      <c r="B30" s="273"/>
      <c r="C30" s="272"/>
      <c r="D30" s="272"/>
      <c r="E30" s="272"/>
      <c r="F30" s="27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  <headerFooter>
    <oddFooter>&amp;C&amp;"Times New Roman,Normal" İlişikteki notlar bu finansal tabloların ayrılmaz bir parçasıdır.
5</oddFooter>
  </headerFooter>
  <ignoredErrors>
    <ignoredError sqref="E11:F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showGridLines="0" zoomScale="70" zoomScaleNormal="70" zoomScalePageLayoutView="0" workbookViewId="0" topLeftCell="A1">
      <pane xSplit="3" ySplit="10" topLeftCell="D11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D11" sqref="D11"/>
    </sheetView>
  </sheetViews>
  <sheetFormatPr defaultColWidth="9.00390625" defaultRowHeight="15"/>
  <cols>
    <col min="1" max="1" width="2.375" style="275" customWidth="1"/>
    <col min="2" max="2" width="6.375" style="284" customWidth="1"/>
    <col min="3" max="3" width="64.50390625" style="275" bestFit="1" customWidth="1"/>
    <col min="4" max="4" width="6.375" style="275" bestFit="1" customWidth="1"/>
    <col min="5" max="5" width="12.875" style="275" customWidth="1"/>
    <col min="6" max="6" width="18.25390625" style="275" customWidth="1"/>
    <col min="7" max="15" width="12.875" style="275" customWidth="1"/>
    <col min="16" max="16" width="14.50390625" style="275" customWidth="1"/>
    <col min="17" max="20" width="12.875" style="275" customWidth="1"/>
    <col min="21" max="21" width="12.875" style="276" customWidth="1"/>
    <col min="22" max="22" width="13.625" style="275" bestFit="1" customWidth="1"/>
    <col min="23" max="23" width="15.25390625" style="275" bestFit="1" customWidth="1"/>
    <col min="24" max="24" width="12.875" style="275" customWidth="1"/>
    <col min="25" max="32" width="10.25390625" style="275" customWidth="1"/>
    <col min="33" max="16384" width="9.00390625" style="275" customWidth="1"/>
  </cols>
  <sheetData>
    <row r="1" spans="1:11" s="1" customFormat="1" ht="23.25">
      <c r="A1" s="54" t="s">
        <v>500</v>
      </c>
      <c r="B1" s="3"/>
      <c r="C1" s="47"/>
      <c r="D1" s="47"/>
      <c r="E1" s="11"/>
      <c r="F1" s="11"/>
      <c r="G1" s="11"/>
      <c r="H1" s="11"/>
      <c r="I1" s="11"/>
      <c r="J1" s="11"/>
      <c r="K1" s="11"/>
    </row>
    <row r="2" spans="1:11" s="1" customFormat="1" ht="23.25">
      <c r="A2" s="54" t="s">
        <v>486</v>
      </c>
      <c r="B2" s="3"/>
      <c r="C2" s="47"/>
      <c r="D2" s="47"/>
      <c r="E2" s="11"/>
      <c r="F2" s="11"/>
      <c r="G2" s="11"/>
      <c r="H2" s="11"/>
      <c r="I2" s="11"/>
      <c r="J2" s="11"/>
      <c r="K2" s="11"/>
    </row>
    <row r="3" spans="1:11" s="1" customFormat="1" ht="19.5">
      <c r="A3" s="55" t="s">
        <v>322</v>
      </c>
      <c r="B3" s="3"/>
      <c r="C3" s="49"/>
      <c r="D3" s="49"/>
      <c r="E3" s="15"/>
      <c r="F3" s="15"/>
      <c r="G3" s="15"/>
      <c r="H3" s="11"/>
      <c r="I3" s="11"/>
      <c r="J3" s="11"/>
      <c r="K3" s="11"/>
    </row>
    <row r="4" spans="1:24" ht="14.25" customHeight="1">
      <c r="A4" s="277"/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80"/>
      <c r="V4" s="279"/>
      <c r="X4" s="280"/>
    </row>
    <row r="5" spans="1:24" s="285" customFormat="1" ht="15.75" customHeight="1">
      <c r="A5" s="295"/>
      <c r="B5" s="296"/>
      <c r="C5" s="359" t="s">
        <v>425</v>
      </c>
      <c r="D5" s="297"/>
      <c r="E5" s="295"/>
      <c r="F5" s="298"/>
      <c r="G5" s="298"/>
      <c r="H5" s="298"/>
      <c r="I5" s="298"/>
      <c r="J5" s="351"/>
      <c r="K5" s="352"/>
      <c r="L5" s="353"/>
      <c r="M5" s="352"/>
      <c r="N5" s="352"/>
      <c r="O5" s="353"/>
      <c r="P5" s="298"/>
      <c r="Q5" s="299"/>
      <c r="R5" s="299"/>
      <c r="S5" s="357"/>
      <c r="T5" s="343"/>
      <c r="U5" s="343"/>
      <c r="V5" s="343"/>
      <c r="W5" s="343"/>
      <c r="X5" s="343"/>
    </row>
    <row r="6" spans="1:24" s="285" customFormat="1" ht="15.75" customHeight="1">
      <c r="A6" s="235"/>
      <c r="B6" s="300"/>
      <c r="C6" s="360"/>
      <c r="D6" s="301"/>
      <c r="E6" s="235"/>
      <c r="F6" s="302"/>
      <c r="G6" s="302"/>
      <c r="H6" s="302"/>
      <c r="I6" s="302"/>
      <c r="J6" s="362" t="s">
        <v>426</v>
      </c>
      <c r="K6" s="363"/>
      <c r="L6" s="364"/>
      <c r="M6" s="363" t="s">
        <v>427</v>
      </c>
      <c r="N6" s="363"/>
      <c r="O6" s="364"/>
      <c r="P6" s="302"/>
      <c r="Q6" s="303"/>
      <c r="R6" s="303"/>
      <c r="S6" s="355"/>
      <c r="T6" s="356"/>
      <c r="U6" s="368" t="s">
        <v>490</v>
      </c>
      <c r="V6" s="368"/>
      <c r="W6" s="356"/>
      <c r="X6" s="356"/>
    </row>
    <row r="7" spans="1:24" s="285" customFormat="1" ht="15.75" customHeight="1">
      <c r="A7" s="235"/>
      <c r="B7" s="300"/>
      <c r="C7" s="360"/>
      <c r="D7" s="301"/>
      <c r="E7" s="235"/>
      <c r="F7" s="302"/>
      <c r="G7" s="302"/>
      <c r="H7" s="302"/>
      <c r="I7" s="302"/>
      <c r="J7" s="365" t="s">
        <v>428</v>
      </c>
      <c r="K7" s="366"/>
      <c r="L7" s="367"/>
      <c r="M7" s="363" t="s">
        <v>428</v>
      </c>
      <c r="N7" s="363"/>
      <c r="O7" s="364"/>
      <c r="P7" s="302"/>
      <c r="Q7" s="303"/>
      <c r="R7" s="303"/>
      <c r="S7" s="349"/>
      <c r="T7" s="303"/>
      <c r="U7" s="302"/>
      <c r="V7" s="302"/>
      <c r="W7" s="304"/>
      <c r="X7" s="235"/>
    </row>
    <row r="8" spans="1:49" s="285" customFormat="1" ht="15.75" customHeight="1">
      <c r="A8" s="235"/>
      <c r="B8" s="305"/>
      <c r="C8" s="361"/>
      <c r="D8" s="306"/>
      <c r="E8" s="307" t="s">
        <v>65</v>
      </c>
      <c r="F8" s="307" t="s">
        <v>244</v>
      </c>
      <c r="G8" s="307" t="s">
        <v>66</v>
      </c>
      <c r="H8" s="307" t="s">
        <v>66</v>
      </c>
      <c r="I8" s="307" t="s">
        <v>429</v>
      </c>
      <c r="J8" s="354"/>
      <c r="K8" s="354"/>
      <c r="L8" s="354"/>
      <c r="M8" s="354"/>
      <c r="N8" s="354"/>
      <c r="O8" s="354"/>
      <c r="P8" s="307" t="s">
        <v>430</v>
      </c>
      <c r="Q8" s="307" t="s">
        <v>431</v>
      </c>
      <c r="R8" s="307" t="s">
        <v>67</v>
      </c>
      <c r="S8" s="350" t="s">
        <v>68</v>
      </c>
      <c r="T8" s="307" t="s">
        <v>432</v>
      </c>
      <c r="U8" s="307" t="s">
        <v>433</v>
      </c>
      <c r="V8" s="307" t="s">
        <v>69</v>
      </c>
      <c r="W8" s="307" t="s">
        <v>434</v>
      </c>
      <c r="X8" s="307" t="s">
        <v>73</v>
      </c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</row>
    <row r="9" spans="1:49" s="285" customFormat="1" ht="15" customHeight="1">
      <c r="A9" s="235"/>
      <c r="B9" s="305"/>
      <c r="C9" s="361"/>
      <c r="D9" s="195" t="s">
        <v>262</v>
      </c>
      <c r="E9" s="307" t="s">
        <v>244</v>
      </c>
      <c r="F9" s="307" t="s">
        <v>247</v>
      </c>
      <c r="G9" s="307" t="s">
        <v>245</v>
      </c>
      <c r="H9" s="307" t="s">
        <v>246</v>
      </c>
      <c r="I9" s="307" t="s">
        <v>247</v>
      </c>
      <c r="J9" s="307">
        <v>1</v>
      </c>
      <c r="K9" s="307">
        <v>2</v>
      </c>
      <c r="L9" s="307">
        <v>3</v>
      </c>
      <c r="M9" s="307">
        <v>4</v>
      </c>
      <c r="N9" s="307">
        <v>5</v>
      </c>
      <c r="O9" s="307">
        <v>6</v>
      </c>
      <c r="P9" s="307" t="s">
        <v>247</v>
      </c>
      <c r="Q9" s="307" t="s">
        <v>435</v>
      </c>
      <c r="R9" s="307" t="s">
        <v>247</v>
      </c>
      <c r="S9" s="350" t="s">
        <v>435</v>
      </c>
      <c r="T9" s="307" t="s">
        <v>247</v>
      </c>
      <c r="U9" s="307" t="s">
        <v>248</v>
      </c>
      <c r="V9" s="307" t="s">
        <v>248</v>
      </c>
      <c r="W9" s="307" t="s">
        <v>436</v>
      </c>
      <c r="X9" s="307" t="s">
        <v>249</v>
      </c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</row>
    <row r="10" spans="1:49" s="285" customFormat="1" ht="9" customHeight="1">
      <c r="A10" s="235"/>
      <c r="B10" s="325"/>
      <c r="C10" s="341"/>
      <c r="D10" s="341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58"/>
      <c r="T10" s="342"/>
      <c r="U10" s="342"/>
      <c r="V10" s="342"/>
      <c r="W10" s="342"/>
      <c r="X10" s="342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</row>
    <row r="11" spans="1:49" s="285" customFormat="1" ht="15.75" customHeight="1">
      <c r="A11" s="235"/>
      <c r="B11" s="305"/>
      <c r="C11" s="308" t="s">
        <v>437</v>
      </c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</row>
    <row r="12" spans="1:49" s="285" customFormat="1" ht="18.75" customHeight="1">
      <c r="A12" s="235"/>
      <c r="B12" s="305"/>
      <c r="C12" s="310" t="s">
        <v>503</v>
      </c>
      <c r="D12" s="310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</row>
    <row r="13" spans="1:49" s="285" customFormat="1" ht="18.75" customHeight="1">
      <c r="A13" s="235"/>
      <c r="B13" s="305"/>
      <c r="C13" s="311" t="s">
        <v>507</v>
      </c>
      <c r="D13" s="311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</row>
    <row r="14" spans="1:49" s="294" customFormat="1" ht="18.75" customHeight="1">
      <c r="A14" s="312"/>
      <c r="B14" s="305" t="s">
        <v>74</v>
      </c>
      <c r="C14" s="313" t="s">
        <v>438</v>
      </c>
      <c r="D14" s="314">
        <v>18</v>
      </c>
      <c r="E14" s="194">
        <v>21000</v>
      </c>
      <c r="F14" s="194">
        <v>0</v>
      </c>
      <c r="G14" s="194">
        <v>0</v>
      </c>
      <c r="H14" s="194">
        <v>0</v>
      </c>
      <c r="I14" s="194">
        <v>24844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3286</v>
      </c>
      <c r="R14" s="194">
        <v>0</v>
      </c>
      <c r="S14" s="194">
        <v>35421</v>
      </c>
      <c r="T14" s="194">
        <v>0</v>
      </c>
      <c r="U14" s="194">
        <v>0</v>
      </c>
      <c r="V14" s="194">
        <v>0</v>
      </c>
      <c r="W14" s="194">
        <v>20460</v>
      </c>
      <c r="X14" s="194">
        <v>105011</v>
      </c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</row>
    <row r="15" spans="1:49" s="285" customFormat="1" ht="18.75" customHeight="1">
      <c r="A15" s="235"/>
      <c r="B15" s="315" t="s">
        <v>76</v>
      </c>
      <c r="C15" s="316" t="s">
        <v>325</v>
      </c>
      <c r="D15" s="316"/>
      <c r="E15" s="194">
        <f>SUM(E16:E17)</f>
        <v>0</v>
      </c>
      <c r="F15" s="194">
        <f aca="true" t="shared" si="0" ref="F15:W15">SUM(F16:F17)</f>
        <v>0</v>
      </c>
      <c r="G15" s="194">
        <f t="shared" si="0"/>
        <v>0</v>
      </c>
      <c r="H15" s="194">
        <f t="shared" si="0"/>
        <v>0</v>
      </c>
      <c r="I15" s="194">
        <f t="shared" si="0"/>
        <v>0</v>
      </c>
      <c r="J15" s="194">
        <f t="shared" si="0"/>
        <v>0</v>
      </c>
      <c r="K15" s="194">
        <f t="shared" si="0"/>
        <v>0</v>
      </c>
      <c r="L15" s="194">
        <f t="shared" si="0"/>
        <v>0</v>
      </c>
      <c r="M15" s="194">
        <f t="shared" si="0"/>
        <v>0</v>
      </c>
      <c r="N15" s="194">
        <f t="shared" si="0"/>
        <v>0</v>
      </c>
      <c r="O15" s="194">
        <f t="shared" si="0"/>
        <v>0</v>
      </c>
      <c r="P15" s="194">
        <f t="shared" si="0"/>
        <v>0</v>
      </c>
      <c r="Q15" s="194">
        <f t="shared" si="0"/>
        <v>0</v>
      </c>
      <c r="R15" s="194">
        <f t="shared" si="0"/>
        <v>0</v>
      </c>
      <c r="S15" s="194">
        <f t="shared" si="0"/>
        <v>0</v>
      </c>
      <c r="T15" s="194">
        <f t="shared" si="0"/>
        <v>0</v>
      </c>
      <c r="U15" s="194">
        <f t="shared" si="0"/>
        <v>0</v>
      </c>
      <c r="V15" s="194">
        <f t="shared" si="0"/>
        <v>0</v>
      </c>
      <c r="W15" s="194">
        <f t="shared" si="0"/>
        <v>0</v>
      </c>
      <c r="X15" s="194">
        <f>SUM(E15:W15)</f>
        <v>0</v>
      </c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</row>
    <row r="16" spans="1:49" s="285" customFormat="1" ht="18.75" customHeight="1">
      <c r="A16" s="235"/>
      <c r="B16" s="317" t="s">
        <v>77</v>
      </c>
      <c r="C16" s="318" t="s">
        <v>439</v>
      </c>
      <c r="D16" s="318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f>SUM(E16:W16)</f>
        <v>0</v>
      </c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</row>
    <row r="17" spans="1:49" s="285" customFormat="1" ht="18.75" customHeight="1">
      <c r="A17" s="235"/>
      <c r="B17" s="317" t="s">
        <v>79</v>
      </c>
      <c r="C17" s="318" t="s">
        <v>326</v>
      </c>
      <c r="D17" s="318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f>SUM(E17:W17)</f>
        <v>0</v>
      </c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</row>
    <row r="18" spans="1:49" s="294" customFormat="1" ht="18.75" customHeight="1">
      <c r="A18" s="312"/>
      <c r="B18" s="305" t="s">
        <v>83</v>
      </c>
      <c r="C18" s="313" t="s">
        <v>440</v>
      </c>
      <c r="D18" s="314"/>
      <c r="E18" s="194">
        <f>+E14+E15</f>
        <v>21000</v>
      </c>
      <c r="F18" s="194">
        <f aca="true" t="shared" si="1" ref="F18:X18">+F14+F15</f>
        <v>0</v>
      </c>
      <c r="G18" s="194">
        <f t="shared" si="1"/>
        <v>0</v>
      </c>
      <c r="H18" s="194">
        <f t="shared" si="1"/>
        <v>0</v>
      </c>
      <c r="I18" s="194">
        <f t="shared" si="1"/>
        <v>24844</v>
      </c>
      <c r="J18" s="194">
        <f t="shared" si="1"/>
        <v>0</v>
      </c>
      <c r="K18" s="194">
        <f t="shared" si="1"/>
        <v>0</v>
      </c>
      <c r="L18" s="194">
        <f t="shared" si="1"/>
        <v>0</v>
      </c>
      <c r="M18" s="194">
        <f t="shared" si="1"/>
        <v>0</v>
      </c>
      <c r="N18" s="194">
        <f t="shared" si="1"/>
        <v>0</v>
      </c>
      <c r="O18" s="194">
        <f t="shared" si="1"/>
        <v>0</v>
      </c>
      <c r="P18" s="194">
        <f t="shared" si="1"/>
        <v>0</v>
      </c>
      <c r="Q18" s="194">
        <f t="shared" si="1"/>
        <v>3286</v>
      </c>
      <c r="R18" s="194">
        <f t="shared" si="1"/>
        <v>0</v>
      </c>
      <c r="S18" s="194">
        <f t="shared" si="1"/>
        <v>35421</v>
      </c>
      <c r="T18" s="194">
        <f t="shared" si="1"/>
        <v>0</v>
      </c>
      <c r="U18" s="194">
        <f t="shared" si="1"/>
        <v>0</v>
      </c>
      <c r="V18" s="194">
        <f t="shared" si="1"/>
        <v>0</v>
      </c>
      <c r="W18" s="194">
        <f t="shared" si="1"/>
        <v>20460</v>
      </c>
      <c r="X18" s="194">
        <f t="shared" si="1"/>
        <v>105011</v>
      </c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</row>
    <row r="19" spans="1:49" s="285" customFormat="1" ht="18.75" customHeight="1">
      <c r="A19" s="235"/>
      <c r="B19" s="328" t="s">
        <v>85</v>
      </c>
      <c r="C19" s="318" t="s">
        <v>441</v>
      </c>
      <c r="D19" s="318"/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94">
        <f aca="true" t="shared" si="2" ref="X19:X30">SUM(E19:W19)</f>
        <v>0</v>
      </c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</row>
    <row r="20" spans="1:49" s="285" customFormat="1" ht="18.75" customHeight="1">
      <c r="A20" s="235"/>
      <c r="B20" s="328" t="s">
        <v>87</v>
      </c>
      <c r="C20" s="318" t="s">
        <v>252</v>
      </c>
      <c r="D20" s="318"/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94">
        <f t="shared" si="2"/>
        <v>0</v>
      </c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</row>
    <row r="21" spans="1:49" s="285" customFormat="1" ht="18.75" customHeight="1">
      <c r="A21" s="235"/>
      <c r="B21" s="328" t="s">
        <v>89</v>
      </c>
      <c r="C21" s="318" t="s">
        <v>442</v>
      </c>
      <c r="D21" s="318"/>
      <c r="E21" s="189">
        <f>-I21-S21</f>
        <v>58500</v>
      </c>
      <c r="F21" s="189">
        <v>0</v>
      </c>
      <c r="G21" s="189">
        <v>0</v>
      </c>
      <c r="H21" s="189">
        <v>0</v>
      </c>
      <c r="I21" s="189">
        <v>-24844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-33656</v>
      </c>
      <c r="T21" s="189">
        <v>0</v>
      </c>
      <c r="U21" s="189">
        <v>0</v>
      </c>
      <c r="V21" s="189">
        <v>0</v>
      </c>
      <c r="W21" s="189">
        <v>0</v>
      </c>
      <c r="X21" s="194">
        <f t="shared" si="2"/>
        <v>0</v>
      </c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</row>
    <row r="22" spans="1:49" s="285" customFormat="1" ht="18.75" customHeight="1">
      <c r="A22" s="235"/>
      <c r="B22" s="328" t="s">
        <v>100</v>
      </c>
      <c r="C22" s="318" t="s">
        <v>253</v>
      </c>
      <c r="D22" s="318"/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94">
        <f t="shared" si="2"/>
        <v>0</v>
      </c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</row>
    <row r="23" spans="1:49" s="285" customFormat="1" ht="18.75" customHeight="1">
      <c r="A23" s="235"/>
      <c r="B23" s="328" t="s">
        <v>104</v>
      </c>
      <c r="C23" s="318" t="s">
        <v>254</v>
      </c>
      <c r="D23" s="318"/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94">
        <f t="shared" si="2"/>
        <v>0</v>
      </c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</row>
    <row r="24" spans="1:49" s="285" customFormat="1" ht="18.75" customHeight="1">
      <c r="A24" s="235"/>
      <c r="B24" s="328" t="s">
        <v>111</v>
      </c>
      <c r="C24" s="318" t="s">
        <v>255</v>
      </c>
      <c r="D24" s="318"/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94">
        <f t="shared" si="2"/>
        <v>0</v>
      </c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</row>
    <row r="25" spans="1:49" s="285" customFormat="1" ht="18.75" customHeight="1">
      <c r="A25" s="235"/>
      <c r="B25" s="328" t="s">
        <v>113</v>
      </c>
      <c r="C25" s="318" t="s">
        <v>487</v>
      </c>
      <c r="D25" s="318"/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94">
        <f t="shared" si="2"/>
        <v>0</v>
      </c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</row>
    <row r="26" spans="1:49" s="285" customFormat="1" ht="18.75" customHeight="1">
      <c r="A26" s="235"/>
      <c r="B26" s="328" t="s">
        <v>115</v>
      </c>
      <c r="C26" s="318" t="s">
        <v>256</v>
      </c>
      <c r="D26" s="318"/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94">
        <f>+PL!H98</f>
        <v>12901</v>
      </c>
      <c r="X26" s="194">
        <f t="shared" si="2"/>
        <v>12901</v>
      </c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</row>
    <row r="27" spans="1:49" s="294" customFormat="1" ht="18.75" customHeight="1">
      <c r="A27" s="312"/>
      <c r="B27" s="305" t="s">
        <v>117</v>
      </c>
      <c r="C27" s="313" t="s">
        <v>257</v>
      </c>
      <c r="D27" s="314"/>
      <c r="E27" s="194">
        <f aca="true" t="shared" si="3" ref="E27:W27">SUM(E28:E30)</f>
        <v>0</v>
      </c>
      <c r="F27" s="194">
        <f t="shared" si="3"/>
        <v>0</v>
      </c>
      <c r="G27" s="194">
        <f t="shared" si="3"/>
        <v>0</v>
      </c>
      <c r="H27" s="194">
        <f t="shared" si="3"/>
        <v>0</v>
      </c>
      <c r="I27" s="194">
        <f t="shared" si="3"/>
        <v>0</v>
      </c>
      <c r="J27" s="194">
        <f t="shared" si="3"/>
        <v>0</v>
      </c>
      <c r="K27" s="194">
        <f t="shared" si="3"/>
        <v>0</v>
      </c>
      <c r="L27" s="194">
        <f t="shared" si="3"/>
        <v>0</v>
      </c>
      <c r="M27" s="194">
        <f t="shared" si="3"/>
        <v>0</v>
      </c>
      <c r="N27" s="194">
        <f t="shared" si="3"/>
        <v>0</v>
      </c>
      <c r="O27" s="194">
        <f t="shared" si="3"/>
        <v>0</v>
      </c>
      <c r="P27" s="194">
        <f t="shared" si="3"/>
        <v>0</v>
      </c>
      <c r="Q27" s="194">
        <f t="shared" si="3"/>
        <v>912</v>
      </c>
      <c r="R27" s="194">
        <f t="shared" si="3"/>
        <v>0</v>
      </c>
      <c r="S27" s="194">
        <f t="shared" si="3"/>
        <v>19548</v>
      </c>
      <c r="T27" s="194">
        <f t="shared" si="3"/>
        <v>0</v>
      </c>
      <c r="U27" s="194">
        <f t="shared" si="3"/>
        <v>0</v>
      </c>
      <c r="V27" s="194">
        <f t="shared" si="3"/>
        <v>0</v>
      </c>
      <c r="W27" s="194">
        <f t="shared" si="3"/>
        <v>-20460</v>
      </c>
      <c r="X27" s="194">
        <f t="shared" si="2"/>
        <v>0</v>
      </c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</row>
    <row r="28" spans="1:49" s="285" customFormat="1" ht="18.75" customHeight="1">
      <c r="A28" s="235"/>
      <c r="B28" s="317" t="s">
        <v>444</v>
      </c>
      <c r="C28" s="318" t="s">
        <v>258</v>
      </c>
      <c r="D28" s="318"/>
      <c r="E28" s="189">
        <v>0</v>
      </c>
      <c r="F28" s="189">
        <v>0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89">
        <v>0</v>
      </c>
      <c r="Q28" s="189">
        <v>0</v>
      </c>
      <c r="R28" s="189">
        <v>0</v>
      </c>
      <c r="S28" s="189">
        <v>0</v>
      </c>
      <c r="T28" s="189">
        <v>0</v>
      </c>
      <c r="U28" s="189">
        <v>0</v>
      </c>
      <c r="V28" s="189">
        <v>0</v>
      </c>
      <c r="W28" s="189">
        <v>0</v>
      </c>
      <c r="X28" s="189">
        <f t="shared" si="2"/>
        <v>0</v>
      </c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</row>
    <row r="29" spans="1:49" s="285" customFormat="1" ht="18.75" customHeight="1">
      <c r="A29" s="235"/>
      <c r="B29" s="317" t="s">
        <v>445</v>
      </c>
      <c r="C29" s="318" t="s">
        <v>259</v>
      </c>
      <c r="D29" s="318"/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912</v>
      </c>
      <c r="R29" s="189">
        <v>0</v>
      </c>
      <c r="S29" s="189">
        <v>19548</v>
      </c>
      <c r="T29" s="189">
        <v>0</v>
      </c>
      <c r="U29" s="189">
        <v>0</v>
      </c>
      <c r="V29" s="189">
        <f>-I29-Q29-R29-S29-P29-T29</f>
        <v>-20460</v>
      </c>
      <c r="W29" s="189">
        <v>0</v>
      </c>
      <c r="X29" s="189">
        <f t="shared" si="2"/>
        <v>0</v>
      </c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</row>
    <row r="30" spans="1:49" s="285" customFormat="1" ht="18.75" customHeight="1">
      <c r="A30" s="235"/>
      <c r="B30" s="317" t="s">
        <v>446</v>
      </c>
      <c r="C30" s="318" t="s">
        <v>99</v>
      </c>
      <c r="D30" s="318"/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f>W18</f>
        <v>20460</v>
      </c>
      <c r="W30" s="189">
        <f>-W18</f>
        <v>-20460</v>
      </c>
      <c r="X30" s="189">
        <f t="shared" si="2"/>
        <v>0</v>
      </c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</row>
    <row r="31" spans="1:47" s="285" customFormat="1" ht="15.75" customHeight="1">
      <c r="A31" s="235"/>
      <c r="B31" s="305"/>
      <c r="C31" s="319"/>
      <c r="D31" s="319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1"/>
      <c r="S31" s="321"/>
      <c r="T31" s="321"/>
      <c r="U31" s="321"/>
      <c r="V31" s="321"/>
      <c r="W31" s="321"/>
      <c r="X31" s="323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</row>
    <row r="32" spans="1:49" s="294" customFormat="1" ht="18.75" customHeight="1">
      <c r="A32" s="324"/>
      <c r="B32" s="325"/>
      <c r="C32" s="326" t="s">
        <v>505</v>
      </c>
      <c r="D32" s="327"/>
      <c r="E32" s="188">
        <f>SUM(E18:E27)</f>
        <v>79500</v>
      </c>
      <c r="F32" s="188">
        <f aca="true" t="shared" si="4" ref="F32:X32">SUM(F18:F27)</f>
        <v>0</v>
      </c>
      <c r="G32" s="188">
        <f t="shared" si="4"/>
        <v>0</v>
      </c>
      <c r="H32" s="188">
        <f t="shared" si="4"/>
        <v>0</v>
      </c>
      <c r="I32" s="188">
        <f t="shared" si="4"/>
        <v>0</v>
      </c>
      <c r="J32" s="188">
        <f t="shared" si="4"/>
        <v>0</v>
      </c>
      <c r="K32" s="188">
        <f t="shared" si="4"/>
        <v>0</v>
      </c>
      <c r="L32" s="188">
        <f t="shared" si="4"/>
        <v>0</v>
      </c>
      <c r="M32" s="188">
        <f t="shared" si="4"/>
        <v>0</v>
      </c>
      <c r="N32" s="188">
        <f t="shared" si="4"/>
        <v>0</v>
      </c>
      <c r="O32" s="188">
        <f t="shared" si="4"/>
        <v>0</v>
      </c>
      <c r="P32" s="188">
        <f t="shared" si="4"/>
        <v>0</v>
      </c>
      <c r="Q32" s="188">
        <f t="shared" si="4"/>
        <v>4198</v>
      </c>
      <c r="R32" s="188">
        <f t="shared" si="4"/>
        <v>0</v>
      </c>
      <c r="S32" s="188">
        <f t="shared" si="4"/>
        <v>21313</v>
      </c>
      <c r="T32" s="188">
        <f t="shared" si="4"/>
        <v>0</v>
      </c>
      <c r="U32" s="188">
        <f t="shared" si="4"/>
        <v>0</v>
      </c>
      <c r="V32" s="188">
        <f t="shared" si="4"/>
        <v>0</v>
      </c>
      <c r="W32" s="188">
        <f t="shared" si="4"/>
        <v>12901</v>
      </c>
      <c r="X32" s="188">
        <f t="shared" si="4"/>
        <v>117912</v>
      </c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</row>
    <row r="33" spans="1:47" s="285" customFormat="1" ht="15.75" customHeight="1">
      <c r="A33" s="235"/>
      <c r="B33" s="305"/>
      <c r="C33" s="329"/>
      <c r="D33" s="33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1"/>
      <c r="V33" s="321"/>
      <c r="W33" s="320"/>
      <c r="X33" s="323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</row>
    <row r="34" spans="1:49" s="285" customFormat="1" ht="15.75" customHeight="1">
      <c r="A34" s="235"/>
      <c r="B34" s="305"/>
      <c r="C34" s="308" t="s">
        <v>328</v>
      </c>
      <c r="D34" s="316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1"/>
      <c r="V34" s="321"/>
      <c r="W34" s="320"/>
      <c r="X34" s="320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</row>
    <row r="35" spans="1:49" s="285" customFormat="1" ht="15.75" customHeight="1">
      <c r="A35" s="235"/>
      <c r="B35" s="305"/>
      <c r="C35" s="310" t="s">
        <v>501</v>
      </c>
      <c r="D35" s="316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1"/>
      <c r="V35" s="321"/>
      <c r="W35" s="320"/>
      <c r="X35" s="320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</row>
    <row r="36" spans="1:49" s="285" customFormat="1" ht="15.75" customHeight="1">
      <c r="A36" s="235"/>
      <c r="B36" s="305"/>
      <c r="C36" s="311" t="str">
        <f>+C13</f>
        <v>(Bağımsız Denetimden Geçmemiş)</v>
      </c>
      <c r="D36" s="316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1"/>
      <c r="V36" s="321"/>
      <c r="W36" s="320"/>
      <c r="X36" s="320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</row>
    <row r="37" spans="1:49" s="294" customFormat="1" ht="18.75" customHeight="1">
      <c r="A37" s="312"/>
      <c r="B37" s="305" t="s">
        <v>74</v>
      </c>
      <c r="C37" s="313" t="s">
        <v>447</v>
      </c>
      <c r="D37" s="314">
        <v>18</v>
      </c>
      <c r="E37" s="194">
        <v>79500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-247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4198</v>
      </c>
      <c r="R37" s="194">
        <v>0</v>
      </c>
      <c r="S37" s="194">
        <v>21313</v>
      </c>
      <c r="T37" s="194">
        <v>0</v>
      </c>
      <c r="U37" s="194">
        <v>0</v>
      </c>
      <c r="V37" s="194">
        <v>0</v>
      </c>
      <c r="W37" s="194">
        <v>15302</v>
      </c>
      <c r="X37" s="194">
        <v>120066</v>
      </c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</row>
    <row r="38" spans="1:49" s="285" customFormat="1" ht="15.75" customHeight="1">
      <c r="A38" s="235"/>
      <c r="B38" s="315" t="s">
        <v>76</v>
      </c>
      <c r="C38" s="316" t="s">
        <v>325</v>
      </c>
      <c r="D38" s="316"/>
      <c r="E38" s="194">
        <f>SUM(E39:E40)</f>
        <v>0</v>
      </c>
      <c r="F38" s="194">
        <f aca="true" t="shared" si="5" ref="F38:X38">SUM(F39:F40)</f>
        <v>0</v>
      </c>
      <c r="G38" s="194">
        <f t="shared" si="5"/>
        <v>0</v>
      </c>
      <c r="H38" s="194">
        <f t="shared" si="5"/>
        <v>0</v>
      </c>
      <c r="I38" s="194">
        <f t="shared" si="5"/>
        <v>0</v>
      </c>
      <c r="J38" s="194">
        <f t="shared" si="5"/>
        <v>0</v>
      </c>
      <c r="K38" s="194">
        <f t="shared" si="5"/>
        <v>0</v>
      </c>
      <c r="L38" s="194">
        <f t="shared" si="5"/>
        <v>0</v>
      </c>
      <c r="M38" s="194">
        <f t="shared" si="5"/>
        <v>0</v>
      </c>
      <c r="N38" s="194">
        <f t="shared" si="5"/>
        <v>0</v>
      </c>
      <c r="O38" s="194">
        <f t="shared" si="5"/>
        <v>0</v>
      </c>
      <c r="P38" s="194">
        <f t="shared" si="5"/>
        <v>0</v>
      </c>
      <c r="Q38" s="194">
        <f t="shared" si="5"/>
        <v>0</v>
      </c>
      <c r="R38" s="194">
        <f t="shared" si="5"/>
        <v>0</v>
      </c>
      <c r="S38" s="194">
        <f t="shared" si="5"/>
        <v>0</v>
      </c>
      <c r="T38" s="194">
        <f t="shared" si="5"/>
        <v>0</v>
      </c>
      <c r="U38" s="194">
        <f t="shared" si="5"/>
        <v>0</v>
      </c>
      <c r="V38" s="194">
        <f t="shared" si="5"/>
        <v>0</v>
      </c>
      <c r="W38" s="194">
        <f t="shared" si="5"/>
        <v>0</v>
      </c>
      <c r="X38" s="194">
        <f t="shared" si="5"/>
        <v>0</v>
      </c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</row>
    <row r="39" spans="1:49" s="285" customFormat="1" ht="15.75" customHeight="1">
      <c r="A39" s="235"/>
      <c r="B39" s="317" t="s">
        <v>77</v>
      </c>
      <c r="C39" s="318" t="s">
        <v>439</v>
      </c>
      <c r="D39" s="316"/>
      <c r="E39" s="194">
        <v>0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f>SUM(E39:W39)</f>
        <v>0</v>
      </c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</row>
    <row r="40" spans="1:49" s="285" customFormat="1" ht="15.75" customHeight="1">
      <c r="A40" s="235"/>
      <c r="B40" s="317" t="s">
        <v>79</v>
      </c>
      <c r="C40" s="318" t="s">
        <v>326</v>
      </c>
      <c r="D40" s="316"/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f>SUM(E40:W40)</f>
        <v>0</v>
      </c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</row>
    <row r="41" spans="1:49" s="285" customFormat="1" ht="15.75" customHeight="1">
      <c r="A41" s="235"/>
      <c r="B41" s="315" t="s">
        <v>83</v>
      </c>
      <c r="C41" s="331" t="s">
        <v>440</v>
      </c>
      <c r="D41" s="316"/>
      <c r="E41" s="194">
        <f>+E37+E38</f>
        <v>79500</v>
      </c>
      <c r="F41" s="194">
        <f aca="true" t="shared" si="6" ref="F41:X41">+F37+F38</f>
        <v>0</v>
      </c>
      <c r="G41" s="194">
        <f t="shared" si="6"/>
        <v>0</v>
      </c>
      <c r="H41" s="194">
        <f t="shared" si="6"/>
        <v>0</v>
      </c>
      <c r="I41" s="194">
        <f t="shared" si="6"/>
        <v>0</v>
      </c>
      <c r="J41" s="194">
        <f t="shared" si="6"/>
        <v>0</v>
      </c>
      <c r="K41" s="194">
        <f t="shared" si="6"/>
        <v>-247</v>
      </c>
      <c r="L41" s="194">
        <f t="shared" si="6"/>
        <v>0</v>
      </c>
      <c r="M41" s="194">
        <f t="shared" si="6"/>
        <v>0</v>
      </c>
      <c r="N41" s="194">
        <f t="shared" si="6"/>
        <v>0</v>
      </c>
      <c r="O41" s="194">
        <f t="shared" si="6"/>
        <v>0</v>
      </c>
      <c r="P41" s="194">
        <f t="shared" si="6"/>
        <v>0</v>
      </c>
      <c r="Q41" s="194">
        <f t="shared" si="6"/>
        <v>4198</v>
      </c>
      <c r="R41" s="194">
        <f t="shared" si="6"/>
        <v>0</v>
      </c>
      <c r="S41" s="194">
        <f t="shared" si="6"/>
        <v>21313</v>
      </c>
      <c r="T41" s="194">
        <f t="shared" si="6"/>
        <v>0</v>
      </c>
      <c r="U41" s="194">
        <f t="shared" si="6"/>
        <v>0</v>
      </c>
      <c r="V41" s="194">
        <f t="shared" si="6"/>
        <v>0</v>
      </c>
      <c r="W41" s="194">
        <f t="shared" si="6"/>
        <v>15302</v>
      </c>
      <c r="X41" s="194">
        <f t="shared" si="6"/>
        <v>120066</v>
      </c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</row>
    <row r="42" spans="1:49" s="285" customFormat="1" ht="15.75" customHeight="1">
      <c r="A42" s="235"/>
      <c r="B42" s="305" t="s">
        <v>85</v>
      </c>
      <c r="C42" s="318" t="s">
        <v>441</v>
      </c>
      <c r="D42" s="316"/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f aca="true" t="shared" si="7" ref="X42:X50">SUM(E42:W42)</f>
        <v>0</v>
      </c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</row>
    <row r="43" spans="1:49" s="285" customFormat="1" ht="15.75" customHeight="1">
      <c r="A43" s="235"/>
      <c r="B43" s="315" t="s">
        <v>87</v>
      </c>
      <c r="C43" s="319" t="s">
        <v>252</v>
      </c>
      <c r="D43" s="316"/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f t="shared" si="7"/>
        <v>0</v>
      </c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</row>
    <row r="44" spans="1:49" s="285" customFormat="1" ht="15.75" customHeight="1">
      <c r="A44" s="235"/>
      <c r="B44" s="305" t="s">
        <v>89</v>
      </c>
      <c r="C44" s="235" t="s">
        <v>442</v>
      </c>
      <c r="D44" s="316"/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f t="shared" si="7"/>
        <v>0</v>
      </c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</row>
    <row r="45" spans="1:49" s="285" customFormat="1" ht="15.75" customHeight="1">
      <c r="A45" s="235"/>
      <c r="B45" s="305" t="s">
        <v>100</v>
      </c>
      <c r="C45" s="322" t="s">
        <v>253</v>
      </c>
      <c r="D45" s="322"/>
      <c r="E45" s="189"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f t="shared" si="7"/>
        <v>0</v>
      </c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</row>
    <row r="46" spans="1:49" s="285" customFormat="1" ht="15.75" customHeight="1">
      <c r="A46" s="235"/>
      <c r="B46" s="305" t="s">
        <v>104</v>
      </c>
      <c r="C46" s="319" t="s">
        <v>254</v>
      </c>
      <c r="D46" s="319"/>
      <c r="E46" s="189"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f t="shared" si="7"/>
        <v>0</v>
      </c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</row>
    <row r="47" spans="1:49" s="285" customFormat="1" ht="15.75" customHeight="1">
      <c r="A47" s="235"/>
      <c r="B47" s="305" t="s">
        <v>111</v>
      </c>
      <c r="C47" s="319" t="s">
        <v>255</v>
      </c>
      <c r="D47" s="319"/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f t="shared" si="7"/>
        <v>0</v>
      </c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</row>
    <row r="48" spans="1:49" s="285" customFormat="1" ht="15.75" customHeight="1">
      <c r="A48" s="235"/>
      <c r="B48" s="315" t="s">
        <v>113</v>
      </c>
      <c r="C48" s="319" t="s">
        <v>443</v>
      </c>
      <c r="D48" s="319"/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f t="shared" si="7"/>
        <v>0</v>
      </c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</row>
    <row r="49" spans="1:49" s="285" customFormat="1" ht="15.75" customHeight="1">
      <c r="A49" s="235"/>
      <c r="B49" s="315" t="s">
        <v>115</v>
      </c>
      <c r="C49" s="319" t="s">
        <v>256</v>
      </c>
      <c r="D49" s="319"/>
      <c r="E49" s="189"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94">
        <f>+PL!D98</f>
        <v>15940</v>
      </c>
      <c r="X49" s="194">
        <f t="shared" si="7"/>
        <v>15940</v>
      </c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</row>
    <row r="50" spans="1:49" s="285" customFormat="1" ht="15.75" customHeight="1">
      <c r="A50" s="235"/>
      <c r="B50" s="315" t="s">
        <v>117</v>
      </c>
      <c r="C50" s="319" t="s">
        <v>257</v>
      </c>
      <c r="D50" s="319"/>
      <c r="E50" s="194">
        <f aca="true" t="shared" si="8" ref="E50:W50">SUM(E51:E53)</f>
        <v>0</v>
      </c>
      <c r="F50" s="194">
        <f t="shared" si="8"/>
        <v>0</v>
      </c>
      <c r="G50" s="194">
        <f t="shared" si="8"/>
        <v>0</v>
      </c>
      <c r="H50" s="194">
        <f t="shared" si="8"/>
        <v>0</v>
      </c>
      <c r="I50" s="194">
        <f t="shared" si="8"/>
        <v>0</v>
      </c>
      <c r="J50" s="194">
        <f t="shared" si="8"/>
        <v>0</v>
      </c>
      <c r="K50" s="194">
        <f t="shared" si="8"/>
        <v>0</v>
      </c>
      <c r="L50" s="194">
        <f t="shared" si="8"/>
        <v>0</v>
      </c>
      <c r="M50" s="194">
        <f t="shared" si="8"/>
        <v>0</v>
      </c>
      <c r="N50" s="194">
        <f t="shared" si="8"/>
        <v>0</v>
      </c>
      <c r="O50" s="194">
        <f t="shared" si="8"/>
        <v>0</v>
      </c>
      <c r="P50" s="194">
        <f t="shared" si="8"/>
        <v>0</v>
      </c>
      <c r="Q50" s="194">
        <f t="shared" si="8"/>
        <v>400</v>
      </c>
      <c r="R50" s="194">
        <f t="shared" si="8"/>
        <v>0</v>
      </c>
      <c r="S50" s="194">
        <f t="shared" si="8"/>
        <v>14902</v>
      </c>
      <c r="T50" s="194">
        <f t="shared" si="8"/>
        <v>0</v>
      </c>
      <c r="U50" s="194">
        <f t="shared" si="8"/>
        <v>0</v>
      </c>
      <c r="V50" s="194">
        <f t="shared" si="8"/>
        <v>0</v>
      </c>
      <c r="W50" s="194">
        <f t="shared" si="8"/>
        <v>-15302</v>
      </c>
      <c r="X50" s="194">
        <f t="shared" si="7"/>
        <v>0</v>
      </c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</row>
    <row r="51" spans="1:49" s="285" customFormat="1" ht="15.75" customHeight="1">
      <c r="A51" s="235"/>
      <c r="B51" s="332" t="s">
        <v>444</v>
      </c>
      <c r="C51" s="319" t="s">
        <v>258</v>
      </c>
      <c r="D51" s="319"/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f>SUM(E51:W51)</f>
        <v>0</v>
      </c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</row>
    <row r="52" spans="1:49" s="285" customFormat="1" ht="15.75" customHeight="1">
      <c r="A52" s="235"/>
      <c r="B52" s="332" t="s">
        <v>445</v>
      </c>
      <c r="C52" s="319" t="s">
        <v>259</v>
      </c>
      <c r="D52" s="319"/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400</v>
      </c>
      <c r="R52" s="189">
        <v>0</v>
      </c>
      <c r="S52" s="189">
        <v>14902</v>
      </c>
      <c r="T52" s="189">
        <v>0</v>
      </c>
      <c r="U52" s="189">
        <v>0</v>
      </c>
      <c r="V52" s="189">
        <f>-Q52-S52</f>
        <v>-15302</v>
      </c>
      <c r="W52" s="189">
        <v>0</v>
      </c>
      <c r="X52" s="189">
        <f>SUM(E52:W52)</f>
        <v>0</v>
      </c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</row>
    <row r="53" spans="1:49" s="285" customFormat="1" ht="15.75" customHeight="1">
      <c r="A53" s="235"/>
      <c r="B53" s="332" t="s">
        <v>446</v>
      </c>
      <c r="C53" s="319" t="s">
        <v>99</v>
      </c>
      <c r="D53" s="319"/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f>-W53</f>
        <v>15302</v>
      </c>
      <c r="W53" s="189">
        <f>-W41</f>
        <v>-15302</v>
      </c>
      <c r="X53" s="189">
        <f>SUM(E53:W53)</f>
        <v>0</v>
      </c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</row>
    <row r="54" spans="1:47" s="285" customFormat="1" ht="15.75" customHeight="1">
      <c r="A54" s="235"/>
      <c r="B54" s="315"/>
      <c r="C54" s="319"/>
      <c r="D54" s="319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3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</row>
    <row r="55" spans="1:49" s="285" customFormat="1" ht="15.75" customHeight="1">
      <c r="A55" s="333"/>
      <c r="B55" s="325"/>
      <c r="C55" s="334" t="s">
        <v>506</v>
      </c>
      <c r="D55" s="334"/>
      <c r="E55" s="335">
        <f>SUM(E41:E50)</f>
        <v>79500</v>
      </c>
      <c r="F55" s="335">
        <f aca="true" t="shared" si="9" ref="F55:X55">SUM(F41:F50)</f>
        <v>0</v>
      </c>
      <c r="G55" s="335">
        <f t="shared" si="9"/>
        <v>0</v>
      </c>
      <c r="H55" s="335">
        <f t="shared" si="9"/>
        <v>0</v>
      </c>
      <c r="I55" s="335">
        <f t="shared" si="9"/>
        <v>0</v>
      </c>
      <c r="J55" s="335">
        <f t="shared" si="9"/>
        <v>0</v>
      </c>
      <c r="K55" s="335">
        <f t="shared" si="9"/>
        <v>-247</v>
      </c>
      <c r="L55" s="335">
        <f t="shared" si="9"/>
        <v>0</v>
      </c>
      <c r="M55" s="335">
        <f t="shared" si="9"/>
        <v>0</v>
      </c>
      <c r="N55" s="335">
        <f t="shared" si="9"/>
        <v>0</v>
      </c>
      <c r="O55" s="335">
        <f t="shared" si="9"/>
        <v>0</v>
      </c>
      <c r="P55" s="335">
        <f t="shared" si="9"/>
        <v>0</v>
      </c>
      <c r="Q55" s="335">
        <f t="shared" si="9"/>
        <v>4598</v>
      </c>
      <c r="R55" s="335">
        <f t="shared" si="9"/>
        <v>0</v>
      </c>
      <c r="S55" s="335">
        <f t="shared" si="9"/>
        <v>36215</v>
      </c>
      <c r="T55" s="335">
        <f t="shared" si="9"/>
        <v>0</v>
      </c>
      <c r="U55" s="335">
        <f t="shared" si="9"/>
        <v>0</v>
      </c>
      <c r="V55" s="335">
        <f t="shared" si="9"/>
        <v>0</v>
      </c>
      <c r="W55" s="335">
        <f t="shared" si="9"/>
        <v>15940</v>
      </c>
      <c r="X55" s="335">
        <f t="shared" si="9"/>
        <v>136006</v>
      </c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</row>
    <row r="56" spans="2:49" s="285" customFormat="1" ht="19.5" customHeight="1">
      <c r="B56" s="287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S56" s="286"/>
      <c r="T56" s="286"/>
      <c r="U56" s="288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</row>
    <row r="57" spans="2:49" s="285" customFormat="1" ht="19.5" customHeight="1">
      <c r="B57" s="287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S57" s="286"/>
      <c r="T57" s="286"/>
      <c r="U57" s="288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</row>
    <row r="58" spans="2:49" s="285" customFormat="1" ht="19.5" customHeight="1">
      <c r="B58" s="287"/>
      <c r="C58" s="289" t="s">
        <v>448</v>
      </c>
      <c r="D58" s="289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S58" s="286"/>
      <c r="T58" s="286"/>
      <c r="U58" s="288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</row>
    <row r="59" spans="2:49" s="285" customFormat="1" ht="19.5" customHeight="1">
      <c r="B59" s="287"/>
      <c r="C59" s="205" t="s">
        <v>449</v>
      </c>
      <c r="D59" s="205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S59" s="286"/>
      <c r="T59" s="286"/>
      <c r="U59" s="288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</row>
    <row r="60" spans="2:49" s="285" customFormat="1" ht="19.5" customHeight="1">
      <c r="B60" s="287"/>
      <c r="C60" s="205" t="s">
        <v>450</v>
      </c>
      <c r="D60" s="205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S60" s="286"/>
      <c r="T60" s="286"/>
      <c r="U60" s="288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</row>
    <row r="61" spans="2:49" s="285" customFormat="1" ht="19.5" customHeight="1">
      <c r="B61" s="287"/>
      <c r="C61" s="205" t="s">
        <v>451</v>
      </c>
      <c r="D61" s="205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S61" s="286"/>
      <c r="T61" s="286"/>
      <c r="U61" s="288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</row>
    <row r="62" spans="2:49" s="285" customFormat="1" ht="19.5" customHeight="1">
      <c r="B62" s="287"/>
      <c r="C62" s="205" t="s">
        <v>452</v>
      </c>
      <c r="D62" s="205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S62" s="286"/>
      <c r="T62" s="286"/>
      <c r="U62" s="288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</row>
    <row r="63" spans="2:49" s="285" customFormat="1" ht="19.5" customHeight="1">
      <c r="B63" s="287"/>
      <c r="C63" s="290" t="s">
        <v>453</v>
      </c>
      <c r="D63" s="290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S63" s="286"/>
      <c r="T63" s="286"/>
      <c r="U63" s="288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</row>
    <row r="64" spans="2:49" s="285" customFormat="1" ht="19.5" customHeight="1">
      <c r="B64" s="287"/>
      <c r="C64" s="205" t="s">
        <v>454</v>
      </c>
      <c r="D64" s="205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S64" s="286"/>
      <c r="T64" s="286"/>
      <c r="U64" s="288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</row>
    <row r="65" spans="2:49" s="285" customFormat="1" ht="19.5" customHeight="1">
      <c r="B65" s="287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S65" s="286"/>
      <c r="T65" s="286"/>
      <c r="U65" s="288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</row>
    <row r="66" spans="2:49" ht="19.5" customHeight="1">
      <c r="B66" s="282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S66" s="281"/>
      <c r="T66" s="281"/>
      <c r="U66" s="283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</row>
    <row r="67" spans="2:49" ht="19.5" customHeight="1">
      <c r="B67" s="282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S67" s="281"/>
      <c r="T67" s="281"/>
      <c r="U67" s="283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</row>
    <row r="68" spans="2:49" ht="19.5" customHeight="1">
      <c r="B68" s="282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S68" s="281"/>
      <c r="T68" s="281"/>
      <c r="U68" s="283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</row>
    <row r="69" spans="2:49" ht="19.5" customHeight="1">
      <c r="B69" s="282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S69" s="281"/>
      <c r="T69" s="281"/>
      <c r="U69" s="283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</row>
    <row r="70" spans="2:49" ht="19.5" customHeight="1">
      <c r="B70" s="282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S70" s="281"/>
      <c r="T70" s="281"/>
      <c r="U70" s="283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</row>
    <row r="71" spans="2:49" ht="19.5" customHeight="1">
      <c r="B71" s="282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S71" s="281"/>
      <c r="T71" s="281"/>
      <c r="U71" s="283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</row>
    <row r="72" spans="2:49" ht="19.5" customHeight="1">
      <c r="B72" s="282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S72" s="281"/>
      <c r="T72" s="281"/>
      <c r="U72" s="283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</row>
    <row r="73" spans="2:4" ht="19.5" customHeight="1">
      <c r="B73" s="282"/>
      <c r="C73" s="281"/>
      <c r="D73" s="281"/>
    </row>
    <row r="74" spans="2:4" ht="19.5" customHeight="1">
      <c r="B74" s="282"/>
      <c r="C74" s="281"/>
      <c r="D74" s="281"/>
    </row>
    <row r="75" spans="2:4" ht="19.5" customHeight="1">
      <c r="B75" s="282"/>
      <c r="C75" s="281"/>
      <c r="D75" s="281"/>
    </row>
    <row r="76" spans="2:4" ht="19.5" customHeight="1">
      <c r="B76" s="282"/>
      <c r="C76" s="281"/>
      <c r="D76" s="281"/>
    </row>
    <row r="77" spans="2:4" ht="19.5" customHeight="1">
      <c r="B77" s="282"/>
      <c r="C77" s="281"/>
      <c r="D77" s="281"/>
    </row>
    <row r="78" spans="2:4" ht="19.5" customHeight="1">
      <c r="B78" s="282"/>
      <c r="C78" s="281"/>
      <c r="D78" s="281"/>
    </row>
    <row r="79" spans="2:4" ht="19.5" customHeight="1">
      <c r="B79" s="282"/>
      <c r="C79" s="281"/>
      <c r="D79" s="281"/>
    </row>
    <row r="80" spans="2:4" ht="19.5" customHeight="1">
      <c r="B80" s="282"/>
      <c r="C80" s="281"/>
      <c r="D80" s="281"/>
    </row>
    <row r="81" spans="2:4" ht="19.5" customHeight="1">
      <c r="B81" s="282"/>
      <c r="C81" s="281"/>
      <c r="D81" s="281"/>
    </row>
    <row r="82" spans="2:4" ht="19.5" customHeight="1">
      <c r="B82" s="282"/>
      <c r="C82" s="281"/>
      <c r="D82" s="281"/>
    </row>
    <row r="83" spans="2:4" ht="19.5" customHeight="1">
      <c r="B83" s="282"/>
      <c r="C83" s="281"/>
      <c r="D83" s="281"/>
    </row>
  </sheetData>
  <sheetProtection/>
  <mergeCells count="6">
    <mergeCell ref="C5:C9"/>
    <mergeCell ref="J6:L6"/>
    <mergeCell ref="J7:L7"/>
    <mergeCell ref="M6:O6"/>
    <mergeCell ref="M7:O7"/>
    <mergeCell ref="U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2" r:id="rId1"/>
  <headerFooter>
    <oddFooter>&amp;C&amp;"Times New Roman,Normal"İlişikteki notlar bu finansal tabloların ayrılmaz bir parçasıdır.
6</oddFooter>
  </headerFooter>
  <ignoredErrors>
    <ignoredError sqref="X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31" bestFit="1" customWidth="1"/>
    <col min="4" max="4" width="22.625" style="9" customWidth="1"/>
    <col min="5" max="5" width="1.625" style="7" customWidth="1"/>
    <col min="6" max="6" width="21.125" style="9" customWidth="1"/>
    <col min="7" max="16384" width="9.00390625" style="7" customWidth="1"/>
  </cols>
  <sheetData>
    <row r="1" spans="1:6" s="15" customFormat="1" ht="20.25">
      <c r="A1" s="190" t="str">
        <f>+Aktif!A1</f>
        <v>GARANTİ FAKTORİNG A.Ş.</v>
      </c>
      <c r="B1" s="191"/>
      <c r="C1" s="132"/>
      <c r="D1" s="23"/>
      <c r="F1" s="23"/>
    </row>
    <row r="2" spans="1:6" s="15" customFormat="1" ht="20.25">
      <c r="A2" s="192" t="str">
        <f>PL!A2</f>
        <v>30 EYLÜL 2014 TARİHİNDE SONA EREN HESAP DÖNEMİNE AİT</v>
      </c>
      <c r="B2" s="191"/>
      <c r="C2" s="132"/>
      <c r="D2" s="23"/>
      <c r="F2" s="23"/>
    </row>
    <row r="3" spans="1:6" s="15" customFormat="1" ht="20.25">
      <c r="A3" s="190" t="s">
        <v>30</v>
      </c>
      <c r="B3" s="191"/>
      <c r="C3" s="132"/>
      <c r="D3" s="23"/>
      <c r="F3" s="23"/>
    </row>
    <row r="4" spans="1:6" s="15" customFormat="1" ht="19.5">
      <c r="A4" s="55" t="s">
        <v>322</v>
      </c>
      <c r="C4" s="132"/>
      <c r="D4" s="23"/>
      <c r="F4" s="23"/>
    </row>
    <row r="5" spans="3:6" s="15" customFormat="1" ht="15">
      <c r="C5" s="132"/>
      <c r="D5" s="23"/>
      <c r="F5" s="23"/>
    </row>
    <row r="6" spans="1:7" s="15" customFormat="1" ht="15">
      <c r="A6" s="8"/>
      <c r="B6" s="8"/>
      <c r="C6" s="35"/>
      <c r="D6" s="25"/>
      <c r="E6" s="8"/>
      <c r="F6" s="25"/>
      <c r="G6" s="8"/>
    </row>
    <row r="7" spans="1:7" s="15" customFormat="1" ht="15">
      <c r="A7" s="26"/>
      <c r="B7" s="12"/>
      <c r="C7" s="133"/>
      <c r="D7" s="24"/>
      <c r="E7" s="12"/>
      <c r="F7" s="24"/>
      <c r="G7" s="8"/>
    </row>
    <row r="8" spans="1:7" s="15" customFormat="1" ht="15">
      <c r="A8" s="27"/>
      <c r="B8" s="27"/>
      <c r="C8" s="134"/>
      <c r="D8" s="27"/>
      <c r="E8" s="27"/>
      <c r="F8" s="27"/>
      <c r="G8" s="8"/>
    </row>
    <row r="9" spans="1:7" s="15" customFormat="1" ht="15">
      <c r="A9" s="26"/>
      <c r="B9" s="12"/>
      <c r="C9" s="133"/>
      <c r="D9" s="24"/>
      <c r="E9" s="12"/>
      <c r="F9" s="24"/>
      <c r="G9" s="8"/>
    </row>
    <row r="10" spans="1:6" ht="45.75" customHeight="1">
      <c r="A10" s="85"/>
      <c r="B10" s="164" t="s">
        <v>30</v>
      </c>
      <c r="C10" s="135"/>
      <c r="D10" s="114" t="str">
        <f>PL!D10</f>
        <v>Bağımsız Denetimden Geçmemiş</v>
      </c>
      <c r="E10" s="124"/>
      <c r="F10" s="114" t="str">
        <f>D10</f>
        <v>Bağımsız Denetimden Geçmemiş</v>
      </c>
    </row>
    <row r="11" spans="1:6" ht="45.75" customHeight="1">
      <c r="A11" s="94"/>
      <c r="B11" s="128"/>
      <c r="C11" s="117" t="s">
        <v>262</v>
      </c>
      <c r="D11" s="197" t="str">
        <f>+PL!D11</f>
        <v>1 Ocak - 30 Eylül 2014</v>
      </c>
      <c r="E11" s="129"/>
      <c r="F11" s="197" t="str">
        <f>+PL!H11</f>
        <v>1 Ocak - 30 Eylül 2013</v>
      </c>
    </row>
    <row r="12" spans="1:6" ht="18.75" customHeight="1">
      <c r="A12" s="90"/>
      <c r="B12" s="19"/>
      <c r="C12" s="35"/>
      <c r="D12" s="115"/>
      <c r="E12" s="8"/>
      <c r="F12" s="115"/>
    </row>
    <row r="13" spans="1:6" ht="15">
      <c r="A13" s="91" t="s">
        <v>310</v>
      </c>
      <c r="B13" s="52" t="s">
        <v>311</v>
      </c>
      <c r="C13" s="35"/>
      <c r="D13" s="115"/>
      <c r="E13" s="8"/>
      <c r="F13" s="115"/>
    </row>
    <row r="14" spans="1:6" ht="12.75" customHeight="1">
      <c r="A14" s="90"/>
      <c r="B14" s="52"/>
      <c r="C14" s="35"/>
      <c r="D14" s="115"/>
      <c r="E14" s="8"/>
      <c r="F14" s="115"/>
    </row>
    <row r="15" spans="1:9" ht="15">
      <c r="A15" s="93" t="s">
        <v>182</v>
      </c>
      <c r="B15" s="53" t="s">
        <v>312</v>
      </c>
      <c r="C15" s="35"/>
      <c r="D15" s="121">
        <f>SUM(D17:D25)</f>
        <v>47488</v>
      </c>
      <c r="E15" s="125"/>
      <c r="F15" s="121">
        <f>SUM(F17:F25)</f>
        <v>23853</v>
      </c>
      <c r="I15" s="232"/>
    </row>
    <row r="16" spans="1:9" ht="12.75" customHeight="1">
      <c r="A16" s="90"/>
      <c r="B16" s="53"/>
      <c r="C16" s="35"/>
      <c r="D16" s="121"/>
      <c r="E16" s="125"/>
      <c r="F16" s="121"/>
      <c r="I16" s="232"/>
    </row>
    <row r="17" spans="1:9" ht="15">
      <c r="A17" s="93" t="s">
        <v>183</v>
      </c>
      <c r="B17" s="53" t="s">
        <v>313</v>
      </c>
      <c r="C17" s="35">
        <v>19</v>
      </c>
      <c r="D17" s="121">
        <v>119363</v>
      </c>
      <c r="E17" s="125"/>
      <c r="F17" s="121">
        <v>84804</v>
      </c>
      <c r="I17" s="232"/>
    </row>
    <row r="18" spans="1:9" ht="15">
      <c r="A18" s="93" t="s">
        <v>184</v>
      </c>
      <c r="B18" s="53" t="s">
        <v>423</v>
      </c>
      <c r="C18" s="35"/>
      <c r="D18" s="121">
        <v>-106469</v>
      </c>
      <c r="E18" s="125"/>
      <c r="F18" s="121">
        <v>-58633</v>
      </c>
      <c r="I18" s="232"/>
    </row>
    <row r="19" spans="1:9" ht="15">
      <c r="A19" s="93" t="s">
        <v>314</v>
      </c>
      <c r="B19" s="53" t="s">
        <v>315</v>
      </c>
      <c r="C19" s="35"/>
      <c r="D19" s="121">
        <v>0</v>
      </c>
      <c r="E19" s="125"/>
      <c r="F19" s="121">
        <v>0</v>
      </c>
      <c r="I19" s="232"/>
    </row>
    <row r="20" spans="1:9" ht="15">
      <c r="A20" s="93" t="s">
        <v>316</v>
      </c>
      <c r="B20" s="53" t="s">
        <v>317</v>
      </c>
      <c r="C20" s="35">
        <v>19</v>
      </c>
      <c r="D20" s="121">
        <v>13616</v>
      </c>
      <c r="E20" s="125"/>
      <c r="F20" s="121">
        <v>17210</v>
      </c>
      <c r="I20" s="232"/>
    </row>
    <row r="21" spans="1:9" ht="15">
      <c r="A21" s="93" t="s">
        <v>318</v>
      </c>
      <c r="B21" s="53" t="s">
        <v>319</v>
      </c>
      <c r="C21" s="35"/>
      <c r="D21" s="121">
        <v>0</v>
      </c>
      <c r="E21" s="125"/>
      <c r="F21" s="121">
        <v>0</v>
      </c>
      <c r="I21" s="232"/>
    </row>
    <row r="22" spans="1:9" ht="15">
      <c r="A22" s="93" t="s">
        <v>320</v>
      </c>
      <c r="B22" s="53" t="s">
        <v>236</v>
      </c>
      <c r="C22" s="35">
        <v>8</v>
      </c>
      <c r="D22" s="121">
        <v>307</v>
      </c>
      <c r="E22" s="125"/>
      <c r="F22" s="121">
        <v>413</v>
      </c>
      <c r="I22" s="232"/>
    </row>
    <row r="23" spans="1:9" ht="15">
      <c r="A23" s="93" t="s">
        <v>237</v>
      </c>
      <c r="B23" s="53" t="s">
        <v>238</v>
      </c>
      <c r="C23" s="35"/>
      <c r="D23" s="121">
        <v>-26851</v>
      </c>
      <c r="E23" s="125"/>
      <c r="F23" s="121">
        <v>-26257</v>
      </c>
      <c r="I23" s="232"/>
    </row>
    <row r="24" spans="1:9" ht="15">
      <c r="A24" s="93" t="s">
        <v>239</v>
      </c>
      <c r="B24" s="53" t="s">
        <v>240</v>
      </c>
      <c r="C24" s="35">
        <v>11</v>
      </c>
      <c r="D24" s="121">
        <v>-23</v>
      </c>
      <c r="E24" s="125"/>
      <c r="F24" s="121">
        <v>-4182</v>
      </c>
      <c r="I24" s="232"/>
    </row>
    <row r="25" spans="1:9" ht="15">
      <c r="A25" s="93" t="s">
        <v>241</v>
      </c>
      <c r="B25" s="53" t="s">
        <v>99</v>
      </c>
      <c r="C25" s="35"/>
      <c r="D25" s="121">
        <v>47545</v>
      </c>
      <c r="E25" s="125"/>
      <c r="F25" s="121">
        <v>10498</v>
      </c>
      <c r="I25" s="232"/>
    </row>
    <row r="26" spans="1:9" ht="12.75" customHeight="1">
      <c r="A26" s="90"/>
      <c r="B26" s="53"/>
      <c r="C26" s="35"/>
      <c r="D26" s="121"/>
      <c r="E26" s="125"/>
      <c r="F26" s="121"/>
      <c r="I26" s="232"/>
    </row>
    <row r="27" spans="1:9" ht="15">
      <c r="A27" s="93" t="s">
        <v>185</v>
      </c>
      <c r="B27" s="53" t="s">
        <v>242</v>
      </c>
      <c r="C27" s="35"/>
      <c r="D27" s="121">
        <f>SUM(D29:D34)</f>
        <v>-397201</v>
      </c>
      <c r="E27" s="125"/>
      <c r="F27" s="121">
        <f>SUM(F29:F34)</f>
        <v>-131797</v>
      </c>
      <c r="I27" s="232"/>
    </row>
    <row r="28" spans="1:9" ht="12.75" customHeight="1">
      <c r="A28" s="90"/>
      <c r="B28" s="53"/>
      <c r="C28" s="35"/>
      <c r="D28" s="121"/>
      <c r="E28" s="125"/>
      <c r="F28" s="121"/>
      <c r="I28" s="232"/>
    </row>
    <row r="29" spans="1:9" ht="15">
      <c r="A29" s="119" t="s">
        <v>186</v>
      </c>
      <c r="B29" s="53" t="s">
        <v>289</v>
      </c>
      <c r="C29" s="35"/>
      <c r="D29" s="121">
        <v>-454572</v>
      </c>
      <c r="E29" s="125"/>
      <c r="F29" s="121">
        <v>347086</v>
      </c>
      <c r="I29" s="232"/>
    </row>
    <row r="30" spans="1:9" ht="15">
      <c r="A30" s="93" t="s">
        <v>187</v>
      </c>
      <c r="B30" s="53" t="s">
        <v>243</v>
      </c>
      <c r="C30" s="35"/>
      <c r="D30" s="121">
        <v>-679</v>
      </c>
      <c r="E30" s="125"/>
      <c r="F30" s="121">
        <v>-660</v>
      </c>
      <c r="I30" s="232"/>
    </row>
    <row r="31" spans="1:9" ht="15">
      <c r="A31" s="93" t="s">
        <v>31</v>
      </c>
      <c r="B31" s="53" t="s">
        <v>32</v>
      </c>
      <c r="C31" s="35"/>
      <c r="D31" s="121">
        <v>156</v>
      </c>
      <c r="E31" s="125"/>
      <c r="F31" s="121">
        <v>-826</v>
      </c>
      <c r="I31" s="232"/>
    </row>
    <row r="32" spans="1:9" ht="15">
      <c r="A32" s="93" t="s">
        <v>33</v>
      </c>
      <c r="B32" s="53" t="s">
        <v>34</v>
      </c>
      <c r="C32" s="35"/>
      <c r="D32" s="118">
        <v>59772</v>
      </c>
      <c r="E32" s="125"/>
      <c r="F32" s="118">
        <v>-475037</v>
      </c>
      <c r="I32" s="232"/>
    </row>
    <row r="33" spans="1:9" ht="15">
      <c r="A33" s="93" t="s">
        <v>35</v>
      </c>
      <c r="B33" s="53" t="s">
        <v>36</v>
      </c>
      <c r="C33" s="35"/>
      <c r="D33" s="118">
        <v>0</v>
      </c>
      <c r="E33" s="125"/>
      <c r="F33" s="118">
        <v>0</v>
      </c>
      <c r="I33" s="232"/>
    </row>
    <row r="34" spans="1:9" ht="15">
      <c r="A34" s="93" t="s">
        <v>37</v>
      </c>
      <c r="B34" s="53" t="s">
        <v>38</v>
      </c>
      <c r="C34" s="35"/>
      <c r="D34" s="121">
        <v>-1878</v>
      </c>
      <c r="E34" s="125"/>
      <c r="F34" s="121">
        <v>-2360</v>
      </c>
      <c r="I34" s="232"/>
    </row>
    <row r="35" spans="1:9" ht="12.75" customHeight="1">
      <c r="A35" s="90"/>
      <c r="B35" s="53"/>
      <c r="C35" s="35"/>
      <c r="D35" s="121"/>
      <c r="E35" s="125"/>
      <c r="F35" s="121"/>
      <c r="I35" s="232"/>
    </row>
    <row r="36" spans="1:9" ht="15">
      <c r="A36" s="90" t="s">
        <v>74</v>
      </c>
      <c r="B36" s="53" t="s">
        <v>39</v>
      </c>
      <c r="C36" s="35"/>
      <c r="D36" s="121">
        <f>+D27+D15</f>
        <v>-349713</v>
      </c>
      <c r="E36" s="125"/>
      <c r="F36" s="121">
        <f>+F27+F15</f>
        <v>-107944</v>
      </c>
      <c r="I36" s="232"/>
    </row>
    <row r="37" spans="1:9" ht="12.75" customHeight="1">
      <c r="A37" s="90"/>
      <c r="B37" s="53"/>
      <c r="C37" s="35"/>
      <c r="D37" s="121"/>
      <c r="E37" s="125"/>
      <c r="F37" s="121"/>
      <c r="I37" s="232"/>
    </row>
    <row r="38" spans="1:9" ht="15">
      <c r="A38" s="91" t="s">
        <v>40</v>
      </c>
      <c r="B38" s="52" t="s">
        <v>424</v>
      </c>
      <c r="C38" s="35"/>
      <c r="D38" s="121"/>
      <c r="E38" s="125"/>
      <c r="F38" s="121"/>
      <c r="I38" s="232"/>
    </row>
    <row r="39" spans="1:9" ht="12.75" customHeight="1">
      <c r="A39" s="90"/>
      <c r="B39" s="53"/>
      <c r="C39" s="35"/>
      <c r="D39" s="121"/>
      <c r="E39" s="125"/>
      <c r="F39" s="121"/>
      <c r="I39" s="232"/>
    </row>
    <row r="40" spans="1:9" ht="15">
      <c r="A40" s="93" t="s">
        <v>77</v>
      </c>
      <c r="B40" s="53" t="s">
        <v>41</v>
      </c>
      <c r="C40" s="35"/>
      <c r="D40" s="118">
        <v>0</v>
      </c>
      <c r="E40" s="125"/>
      <c r="F40" s="118">
        <v>0</v>
      </c>
      <c r="I40" s="232"/>
    </row>
    <row r="41" spans="1:9" ht="15">
      <c r="A41" s="93" t="s">
        <v>79</v>
      </c>
      <c r="B41" s="53" t="s">
        <v>42</v>
      </c>
      <c r="C41" s="35"/>
      <c r="D41" s="118">
        <v>0</v>
      </c>
      <c r="E41" s="125"/>
      <c r="F41" s="118">
        <v>0</v>
      </c>
      <c r="I41" s="232"/>
    </row>
    <row r="42" spans="1:9" ht="15">
      <c r="A42" s="93" t="s">
        <v>81</v>
      </c>
      <c r="B42" s="53" t="s">
        <v>43</v>
      </c>
      <c r="C42" s="130" t="s">
        <v>290</v>
      </c>
      <c r="D42" s="121">
        <v>-308</v>
      </c>
      <c r="E42" s="125"/>
      <c r="F42" s="121">
        <v>-1483</v>
      </c>
      <c r="I42" s="232"/>
    </row>
    <row r="43" spans="1:9" ht="15">
      <c r="A43" s="93" t="s">
        <v>192</v>
      </c>
      <c r="B43" s="53" t="s">
        <v>44</v>
      </c>
      <c r="C43" s="35"/>
      <c r="D43" s="118">
        <v>0</v>
      </c>
      <c r="E43" s="125"/>
      <c r="F43" s="118">
        <v>0</v>
      </c>
      <c r="I43" s="232"/>
    </row>
    <row r="44" spans="1:9" ht="15">
      <c r="A44" s="93" t="s">
        <v>194</v>
      </c>
      <c r="B44" s="53" t="s">
        <v>45</v>
      </c>
      <c r="C44" s="35"/>
      <c r="D44" s="118">
        <v>0</v>
      </c>
      <c r="E44" s="125"/>
      <c r="F44" s="118">
        <v>0</v>
      </c>
      <c r="I44" s="232"/>
    </row>
    <row r="45" spans="1:9" ht="15">
      <c r="A45" s="93" t="s">
        <v>46</v>
      </c>
      <c r="B45" s="53" t="s">
        <v>47</v>
      </c>
      <c r="C45" s="35"/>
      <c r="D45" s="118">
        <v>0</v>
      </c>
      <c r="E45" s="125"/>
      <c r="F45" s="118">
        <v>0</v>
      </c>
      <c r="I45" s="232"/>
    </row>
    <row r="46" spans="1:9" ht="15">
      <c r="A46" s="93" t="s">
        <v>48</v>
      </c>
      <c r="B46" s="53" t="s">
        <v>49</v>
      </c>
      <c r="C46" s="35"/>
      <c r="D46" s="118">
        <v>0</v>
      </c>
      <c r="E46" s="125"/>
      <c r="F46" s="118">
        <v>0</v>
      </c>
      <c r="I46" s="232"/>
    </row>
    <row r="47" spans="1:9" ht="15">
      <c r="A47" s="93" t="s">
        <v>50</v>
      </c>
      <c r="B47" s="53" t="s">
        <v>51</v>
      </c>
      <c r="C47" s="35"/>
      <c r="D47" s="118">
        <v>0</v>
      </c>
      <c r="E47" s="125"/>
      <c r="F47" s="118">
        <v>0</v>
      </c>
      <c r="I47" s="232"/>
    </row>
    <row r="48" spans="1:9" ht="15">
      <c r="A48" s="93" t="s">
        <v>52</v>
      </c>
      <c r="B48" s="53" t="s">
        <v>124</v>
      </c>
      <c r="C48" s="35"/>
      <c r="D48" s="121">
        <v>-1969</v>
      </c>
      <c r="E48" s="125"/>
      <c r="F48" s="121">
        <v>2990</v>
      </c>
      <c r="I48" s="232"/>
    </row>
    <row r="49" spans="1:9" ht="15">
      <c r="A49" s="90"/>
      <c r="B49" s="53"/>
      <c r="C49" s="35"/>
      <c r="D49" s="121"/>
      <c r="E49" s="125"/>
      <c r="F49" s="121"/>
      <c r="I49" s="232"/>
    </row>
    <row r="50" spans="1:9" ht="15">
      <c r="A50" s="90" t="s">
        <v>76</v>
      </c>
      <c r="B50" s="53" t="s">
        <v>53</v>
      </c>
      <c r="C50" s="35"/>
      <c r="D50" s="118">
        <f>SUM(D42:D49)</f>
        <v>-2277</v>
      </c>
      <c r="E50" s="125"/>
      <c r="F50" s="118">
        <f>SUM(F42:F49)</f>
        <v>1507</v>
      </c>
      <c r="I50" s="232"/>
    </row>
    <row r="51" spans="1:9" ht="12.75" customHeight="1">
      <c r="A51" s="90"/>
      <c r="B51" s="53"/>
      <c r="C51" s="35"/>
      <c r="D51" s="121"/>
      <c r="E51" s="125"/>
      <c r="F51" s="121"/>
      <c r="I51" s="232"/>
    </row>
    <row r="52" spans="1:9" ht="15">
      <c r="A52" s="91" t="s">
        <v>54</v>
      </c>
      <c r="B52" s="52" t="s">
        <v>55</v>
      </c>
      <c r="C52" s="35"/>
      <c r="D52" s="121"/>
      <c r="E52" s="125"/>
      <c r="F52" s="121"/>
      <c r="I52" s="232"/>
    </row>
    <row r="53" spans="1:9" ht="12.75" customHeight="1">
      <c r="A53" s="90"/>
      <c r="B53" s="53"/>
      <c r="C53" s="35"/>
      <c r="D53" s="121"/>
      <c r="E53" s="125"/>
      <c r="F53" s="121"/>
      <c r="I53" s="232"/>
    </row>
    <row r="54" spans="1:9" ht="15">
      <c r="A54" s="93" t="s">
        <v>137</v>
      </c>
      <c r="B54" s="53" t="s">
        <v>56</v>
      </c>
      <c r="C54" s="35"/>
      <c r="D54" s="121">
        <v>608266</v>
      </c>
      <c r="E54" s="125"/>
      <c r="F54" s="121">
        <v>0</v>
      </c>
      <c r="I54" s="232"/>
    </row>
    <row r="55" spans="1:9" ht="15">
      <c r="A55" s="93" t="s">
        <v>138</v>
      </c>
      <c r="B55" s="53" t="s">
        <v>57</v>
      </c>
      <c r="C55" s="35"/>
      <c r="D55" s="121">
        <v>-296486</v>
      </c>
      <c r="E55" s="125"/>
      <c r="F55" s="121">
        <v>0</v>
      </c>
      <c r="I55" s="232"/>
    </row>
    <row r="56" spans="1:9" ht="15">
      <c r="A56" s="93" t="s">
        <v>139</v>
      </c>
      <c r="B56" s="53" t="s">
        <v>62</v>
      </c>
      <c r="C56" s="35"/>
      <c r="D56" s="118">
        <v>0</v>
      </c>
      <c r="E56" s="125"/>
      <c r="F56" s="118">
        <v>0</v>
      </c>
      <c r="I56" s="232"/>
    </row>
    <row r="57" spans="1:9" ht="15">
      <c r="A57" s="93" t="s">
        <v>140</v>
      </c>
      <c r="B57" s="53" t="s">
        <v>63</v>
      </c>
      <c r="C57" s="35"/>
      <c r="D57" s="118">
        <v>0</v>
      </c>
      <c r="E57" s="125"/>
      <c r="F57" s="118">
        <v>0</v>
      </c>
      <c r="I57" s="232"/>
    </row>
    <row r="58" spans="1:9" ht="15">
      <c r="A58" s="93" t="s">
        <v>203</v>
      </c>
      <c r="B58" s="53" t="s">
        <v>58</v>
      </c>
      <c r="C58" s="35"/>
      <c r="D58" s="118">
        <v>0</v>
      </c>
      <c r="E58" s="125"/>
      <c r="F58" s="118">
        <v>0</v>
      </c>
      <c r="I58" s="232"/>
    </row>
    <row r="59" spans="1:9" ht="15">
      <c r="A59" s="93" t="s">
        <v>206</v>
      </c>
      <c r="B59" s="53" t="s">
        <v>99</v>
      </c>
      <c r="C59" s="35"/>
      <c r="D59" s="118">
        <v>0</v>
      </c>
      <c r="E59" s="125"/>
      <c r="F59" s="118">
        <v>0</v>
      </c>
      <c r="I59" s="232"/>
    </row>
    <row r="60" spans="1:9" ht="12.75" customHeight="1">
      <c r="A60" s="93"/>
      <c r="B60" s="53"/>
      <c r="C60" s="35"/>
      <c r="D60" s="121"/>
      <c r="E60" s="125"/>
      <c r="F60" s="121"/>
      <c r="I60" s="232"/>
    </row>
    <row r="61" spans="1:9" ht="15">
      <c r="A61" s="90" t="s">
        <v>83</v>
      </c>
      <c r="B61" s="53" t="s">
        <v>59</v>
      </c>
      <c r="C61" s="35"/>
      <c r="D61" s="121">
        <f>SUM(D54:D59)</f>
        <v>311780</v>
      </c>
      <c r="E61" s="125"/>
      <c r="F61" s="121">
        <f>SUM(F54:F59)</f>
        <v>0</v>
      </c>
      <c r="I61" s="232"/>
    </row>
    <row r="62" spans="1:9" ht="12.75" customHeight="1">
      <c r="A62" s="93"/>
      <c r="B62" s="53"/>
      <c r="C62" s="35"/>
      <c r="D62" s="121"/>
      <c r="E62" s="125"/>
      <c r="F62" s="121"/>
      <c r="I62" s="232"/>
    </row>
    <row r="63" spans="1:9" ht="15">
      <c r="A63" s="90" t="s">
        <v>85</v>
      </c>
      <c r="B63" s="53" t="s">
        <v>60</v>
      </c>
      <c r="C63" s="35"/>
      <c r="D63" s="118">
        <v>1526</v>
      </c>
      <c r="E63" s="125"/>
      <c r="F63" s="118">
        <v>545</v>
      </c>
      <c r="I63" s="232"/>
    </row>
    <row r="64" spans="1:9" ht="12.75" customHeight="1">
      <c r="A64" s="90"/>
      <c r="B64" s="53"/>
      <c r="C64" s="35"/>
      <c r="D64" s="121"/>
      <c r="E64" s="125"/>
      <c r="F64" s="121"/>
      <c r="I64" s="232"/>
    </row>
    <row r="65" spans="1:9" ht="15">
      <c r="A65" s="91" t="s">
        <v>87</v>
      </c>
      <c r="B65" s="52" t="s">
        <v>321</v>
      </c>
      <c r="C65" s="35"/>
      <c r="D65" s="122">
        <f>SUM(D36,D55,D50,D54,D63)</f>
        <v>-38684</v>
      </c>
      <c r="E65" s="126"/>
      <c r="F65" s="122">
        <f>SUM(F36,F55,F50,F54,F63)</f>
        <v>-105892</v>
      </c>
      <c r="I65" s="232"/>
    </row>
    <row r="66" spans="1:9" ht="12.75" customHeight="1">
      <c r="A66" s="90"/>
      <c r="B66" s="52"/>
      <c r="C66" s="35"/>
      <c r="D66" s="121"/>
      <c r="E66" s="125"/>
      <c r="F66" s="121"/>
      <c r="I66" s="232"/>
    </row>
    <row r="67" spans="1:9" ht="15">
      <c r="A67" s="91" t="s">
        <v>89</v>
      </c>
      <c r="B67" s="52" t="s">
        <v>64</v>
      </c>
      <c r="C67" s="35"/>
      <c r="D67" s="122">
        <v>45168</v>
      </c>
      <c r="E67" s="126"/>
      <c r="F67" s="122">
        <v>107855</v>
      </c>
      <c r="I67" s="232"/>
    </row>
    <row r="68" spans="1:9" ht="15">
      <c r="A68" s="116"/>
      <c r="B68" s="120"/>
      <c r="C68" s="117"/>
      <c r="D68" s="123"/>
      <c r="E68" s="127"/>
      <c r="F68" s="123"/>
      <c r="I68" s="232"/>
    </row>
    <row r="69" spans="1:9" ht="12.75" customHeight="1">
      <c r="A69" s="90"/>
      <c r="B69" s="53"/>
      <c r="C69" s="35"/>
      <c r="D69" s="121"/>
      <c r="E69" s="125"/>
      <c r="F69" s="121"/>
      <c r="I69" s="232"/>
    </row>
    <row r="70" spans="1:9" ht="15">
      <c r="A70" s="116" t="s">
        <v>100</v>
      </c>
      <c r="B70" s="120" t="s">
        <v>61</v>
      </c>
      <c r="C70" s="84" t="s">
        <v>194</v>
      </c>
      <c r="D70" s="123">
        <f>+D67+D65</f>
        <v>6484</v>
      </c>
      <c r="E70" s="127"/>
      <c r="F70" s="123">
        <f>+F67+F65</f>
        <v>1963</v>
      </c>
      <c r="I70" s="232"/>
    </row>
    <row r="71" ht="12.75">
      <c r="I71" s="232"/>
    </row>
    <row r="72" spans="4:9" ht="12.75">
      <c r="D72" s="9">
        <v>6484</v>
      </c>
      <c r="I72" s="232"/>
    </row>
    <row r="73" spans="2:9" ht="12.75">
      <c r="B73" s="187" t="s">
        <v>324</v>
      </c>
      <c r="D73" s="9">
        <f>D70-D72</f>
        <v>0</v>
      </c>
      <c r="I73" s="232"/>
    </row>
    <row r="74" ht="12.75">
      <c r="I74" s="232"/>
    </row>
    <row r="75" ht="12.75">
      <c r="I75" s="232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2" r:id="rId1"/>
  <headerFooter alignWithMargins="0">
    <oddFooter>&amp;C&amp;"Times New Roman,Normal"&amp;11 İlişikteki notlar bu finansal tabloların ayrılmaz bir parçasıdır.
7</oddFooter>
  </headerFooter>
  <ignoredErrors>
    <ignoredError sqref="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Sebnem Dede (GF-Genel Muhasebe)</cp:lastModifiedBy>
  <cp:lastPrinted>2014-10-13T09:06:09Z</cp:lastPrinted>
  <dcterms:created xsi:type="dcterms:W3CDTF">2008-10-26T17:00:26Z</dcterms:created>
  <dcterms:modified xsi:type="dcterms:W3CDTF">2014-10-24T11:12:21Z</dcterms:modified>
  <cp:category/>
  <cp:version/>
  <cp:contentType/>
  <cp:contentStatus/>
</cp:coreProperties>
</file>